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gt\Desktop\"/>
    </mc:Choice>
  </mc:AlternateContent>
  <xr:revisionPtr revIDLastSave="0" documentId="13_ncr:1_{D8BCD311-130F-41C1-824D-F2899AE750CE}" xr6:coauthVersionLast="41" xr6:coauthVersionMax="41" xr10:uidLastSave="{00000000-0000-0000-0000-000000000000}"/>
  <bookViews>
    <workbookView xWindow="-120" yWindow="-120" windowWidth="38640" windowHeight="15840" activeTab="3" xr2:uid="{76BF9FCE-DF5A-444F-9151-253582BE22FD}"/>
  </bookViews>
  <sheets>
    <sheet name="LB-11" sheetId="1" r:id="rId1"/>
    <sheet name="LB-20" sheetId="2" r:id="rId2"/>
    <sheet name="LB-30" sheetId="3" r:id="rId3"/>
    <sheet name="LB-31 Admin" sheetId="4" r:id="rId4"/>
    <sheet name="LB-31 FF&amp;R" sheetId="5" r:id="rId5"/>
    <sheet name="LB50" sheetId="6" r:id="rId6"/>
  </sheets>
  <externalReferences>
    <externalReference r:id="rId7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6" l="1"/>
  <c r="O33" i="6"/>
  <c r="O32" i="6"/>
  <c r="P29" i="6"/>
  <c r="O29" i="6"/>
  <c r="O28" i="6"/>
  <c r="O27" i="6"/>
  <c r="L26" i="6"/>
  <c r="L25" i="6"/>
  <c r="L24" i="6"/>
  <c r="L23" i="6"/>
  <c r="F38" i="3"/>
  <c r="F31" i="3"/>
  <c r="F41" i="1"/>
  <c r="D24" i="3" l="1"/>
  <c r="D23" i="3"/>
  <c r="F24" i="3" l="1"/>
  <c r="F23" i="3"/>
  <c r="G20" i="1" l="1"/>
  <c r="H20" i="1"/>
  <c r="B41" i="1"/>
  <c r="D17" i="3" l="1"/>
  <c r="J46" i="5"/>
  <c r="I46" i="5"/>
  <c r="H46" i="5"/>
  <c r="D46" i="5"/>
  <c r="C46" i="5"/>
  <c r="B46" i="5"/>
  <c r="J39" i="5"/>
  <c r="I39" i="5"/>
  <c r="H39" i="5"/>
  <c r="F20" i="3" s="1"/>
  <c r="D39" i="5"/>
  <c r="C39" i="5"/>
  <c r="B39" i="5"/>
  <c r="J31" i="5"/>
  <c r="I31" i="5"/>
  <c r="H31" i="5"/>
  <c r="D31" i="5"/>
  <c r="C31" i="5"/>
  <c r="B31" i="5"/>
  <c r="J28" i="5"/>
  <c r="I28" i="5"/>
  <c r="H28" i="5"/>
  <c r="F16" i="3" s="1"/>
  <c r="D28" i="5"/>
  <c r="C28" i="5"/>
  <c r="B28" i="5"/>
  <c r="J44" i="4"/>
  <c r="I44" i="4"/>
  <c r="H44" i="4"/>
  <c r="F19" i="3" s="1"/>
  <c r="D44" i="4"/>
  <c r="C44" i="4"/>
  <c r="B44" i="4"/>
  <c r="J40" i="4"/>
  <c r="I40" i="4"/>
  <c r="H40" i="4"/>
  <c r="F15" i="3" s="1"/>
  <c r="D40" i="4"/>
  <c r="C40" i="4"/>
  <c r="B40" i="4"/>
  <c r="J18" i="4"/>
  <c r="I18" i="4"/>
  <c r="H18" i="4"/>
  <c r="F12" i="3" s="1"/>
  <c r="D18" i="4"/>
  <c r="C18" i="4"/>
  <c r="B18" i="4"/>
  <c r="H36" i="3"/>
  <c r="D36" i="3"/>
  <c r="C36" i="3"/>
  <c r="B36" i="3"/>
  <c r="G36" i="3"/>
  <c r="F36" i="3"/>
  <c r="H29" i="3"/>
  <c r="G29" i="3"/>
  <c r="F29" i="3"/>
  <c r="D29" i="3"/>
  <c r="C29" i="3"/>
  <c r="H25" i="3"/>
  <c r="C24" i="3"/>
  <c r="C25" i="3" s="1"/>
  <c r="B24" i="3"/>
  <c r="G25" i="3"/>
  <c r="F25" i="3"/>
  <c r="C23" i="3"/>
  <c r="B23" i="3"/>
  <c r="B25" i="3" s="1"/>
  <c r="H21" i="3"/>
  <c r="D19" i="3"/>
  <c r="C19" i="3"/>
  <c r="B19" i="3"/>
  <c r="B21" i="3" s="1"/>
  <c r="H17" i="3"/>
  <c r="G17" i="3"/>
  <c r="C17" i="3"/>
  <c r="B17" i="3"/>
  <c r="I39" i="2"/>
  <c r="I42" i="2" s="1"/>
  <c r="H39" i="2"/>
  <c r="H42" i="2" s="1"/>
  <c r="G39" i="2"/>
  <c r="G42" i="2" s="1"/>
  <c r="D39" i="2"/>
  <c r="D42" i="2" s="1"/>
  <c r="C39" i="2"/>
  <c r="C42" i="2" s="1"/>
  <c r="B39" i="2"/>
  <c r="B42" i="2" s="1"/>
  <c r="H41" i="1"/>
  <c r="G41" i="1"/>
  <c r="D40" i="1"/>
  <c r="C40" i="1"/>
  <c r="H38" i="1"/>
  <c r="G38" i="1"/>
  <c r="F38" i="1"/>
  <c r="C38" i="1"/>
  <c r="B38" i="1"/>
  <c r="H31" i="1"/>
  <c r="G31" i="1"/>
  <c r="F31" i="1"/>
  <c r="C31" i="1"/>
  <c r="B31" i="1"/>
  <c r="H23" i="1"/>
  <c r="G23" i="1"/>
  <c r="B20" i="1"/>
  <c r="B23" i="1" s="1"/>
  <c r="C20" i="1"/>
  <c r="C23" i="1" s="1"/>
  <c r="J49" i="5" l="1"/>
  <c r="I49" i="5"/>
  <c r="H49" i="5"/>
  <c r="C49" i="5"/>
  <c r="B49" i="5"/>
  <c r="J48" i="4"/>
  <c r="I48" i="4"/>
  <c r="H48" i="4"/>
  <c r="C48" i="4"/>
  <c r="B48" i="4"/>
  <c r="H39" i="3"/>
  <c r="H44" i="3" s="1"/>
  <c r="D49" i="5"/>
  <c r="D48" i="4"/>
  <c r="C21" i="3"/>
  <c r="D21" i="3"/>
  <c r="G21" i="3"/>
  <c r="G39" i="3" s="1"/>
  <c r="G44" i="3" s="1"/>
  <c r="C41" i="1"/>
  <c r="C39" i="3"/>
  <c r="C44" i="3" s="1"/>
  <c r="B39" i="3"/>
  <c r="B44" i="3" s="1"/>
  <c r="F17" i="3"/>
  <c r="D25" i="3"/>
  <c r="F21" i="3"/>
  <c r="D39" i="1"/>
  <c r="D41" i="1" s="1"/>
  <c r="D20" i="1"/>
  <c r="D23" i="1" s="1"/>
  <c r="F39" i="3" l="1"/>
  <c r="F44" i="3" s="1"/>
  <c r="D39" i="3"/>
  <c r="D44" i="3" s="1"/>
  <c r="F20" i="1"/>
  <c r="F23" i="1" s="1"/>
</calcChain>
</file>

<file path=xl/sharedStrings.xml><?xml version="1.0" encoding="utf-8"?>
<sst xmlns="http://schemas.openxmlformats.org/spreadsheetml/2006/main" count="354" uniqueCount="290">
  <si>
    <t xml:space="preserve">FORM </t>
  </si>
  <si>
    <t xml:space="preserve"> </t>
  </si>
  <si>
    <t>LB-11</t>
  </si>
  <si>
    <t>RESERVE FUND</t>
  </si>
  <si>
    <t>Year this reserve fund will be reviewed to be continued or abolished.</t>
  </si>
  <si>
    <t>This fund is authorized and established by resolution / ordinance number</t>
  </si>
  <si>
    <t>RESOURCES AND REQUIREMENTS</t>
  </si>
  <si>
    <t>Date can not be more than 10 years after establishment.</t>
  </si>
  <si>
    <t>2004-1 on (2/18/04) for the following specified purpose:  Equipment &amp;</t>
  </si>
  <si>
    <t>Lowell Rural Fire Protection District</t>
  </si>
  <si>
    <t>Review Year: 2013 -2023</t>
  </si>
  <si>
    <t>Vehicle Replacement</t>
  </si>
  <si>
    <t>Equipment Reserve Fund</t>
  </si>
  <si>
    <t>Historical Data</t>
  </si>
  <si>
    <t>Actual</t>
  </si>
  <si>
    <t>Adopted Budget</t>
  </si>
  <si>
    <t>DESCRIPTION</t>
  </si>
  <si>
    <t>Proposed By</t>
  </si>
  <si>
    <t>Approved By</t>
  </si>
  <si>
    <t>Adopted By</t>
  </si>
  <si>
    <t>Second Preceding</t>
  </si>
  <si>
    <t>First Preceding</t>
  </si>
  <si>
    <t>This Year</t>
  </si>
  <si>
    <t>Budget Officer</t>
  </si>
  <si>
    <t>Budget Committee</t>
  </si>
  <si>
    <t>Governing Body</t>
  </si>
  <si>
    <t>Year 2015-16</t>
  </si>
  <si>
    <t>Year 2016-17</t>
  </si>
  <si>
    <t>2017-18</t>
  </si>
  <si>
    <t xml:space="preserve">RESOURCES  </t>
  </si>
  <si>
    <t>1.  Cash on hand* (cash basis) or</t>
  </si>
  <si>
    <t>2.  Working Capital (accrual basis)</t>
  </si>
  <si>
    <t>3.  Previously levied taxes estimated to be received</t>
  </si>
  <si>
    <t>4.  Interest</t>
  </si>
  <si>
    <t>5.  Transferred IN, from other funds</t>
  </si>
  <si>
    <t>9.  Total Resources, except taxes to be levied</t>
  </si>
  <si>
    <t>10.  Taxes estimated to be received</t>
  </si>
  <si>
    <t>11.  Taxes collected in year levied</t>
  </si>
  <si>
    <t>12.  TOTAL RESOURCES</t>
  </si>
  <si>
    <t>REQUIREMENTS</t>
  </si>
  <si>
    <t>13 Debt Service</t>
  </si>
  <si>
    <t>14  Tender Principal</t>
  </si>
  <si>
    <t>15  Tender Interest</t>
  </si>
  <si>
    <r>
      <t xml:space="preserve">19  </t>
    </r>
    <r>
      <rPr>
        <b/>
        <sz val="8"/>
        <rFont val="Arial"/>
        <family val="2"/>
      </rPr>
      <t>Total</t>
    </r>
  </si>
  <si>
    <r>
      <t xml:space="preserve">21  </t>
    </r>
    <r>
      <rPr>
        <b/>
        <sz val="8"/>
        <rFont val="Arial"/>
        <family val="2"/>
      </rPr>
      <t>Capital Outlay</t>
    </r>
  </si>
  <si>
    <t>22  Station 2 Property</t>
  </si>
  <si>
    <t>24  Rescue Tools</t>
  </si>
  <si>
    <t>25 Staff Vehicle</t>
  </si>
  <si>
    <r>
      <t xml:space="preserve">26  </t>
    </r>
    <r>
      <rPr>
        <b/>
        <sz val="8"/>
        <rFont val="Arial"/>
        <family val="2"/>
      </rPr>
      <t>Total</t>
    </r>
  </si>
  <si>
    <t>27  Ending balance (prior years)</t>
  </si>
  <si>
    <r>
      <t xml:space="preserve">28  </t>
    </r>
    <r>
      <rPr>
        <b/>
        <sz val="8"/>
        <rFont val="Arial"/>
        <family val="2"/>
      </rPr>
      <t>RESERVED FOR FUTURE EXPENDITURE</t>
    </r>
  </si>
  <si>
    <t>29  TOTAL REQUIREMENTS</t>
  </si>
  <si>
    <t>*The balance of cash, cash equivalents and investments in the fund at the beginning of the budget year</t>
  </si>
  <si>
    <t>FORM</t>
  </si>
  <si>
    <t>LB-20</t>
  </si>
  <si>
    <t>RESOURCES</t>
  </si>
  <si>
    <t>GENERAL FUND</t>
  </si>
  <si>
    <t>(Fund)</t>
  </si>
  <si>
    <t>LOWELL RURAL FIRE PROTECTION DISTRICT</t>
  </si>
  <si>
    <t>(Name of Municipal Corporation)</t>
  </si>
  <si>
    <r>
      <t>RESOURCE DESCRIPTION</t>
    </r>
    <r>
      <rPr>
        <sz val="12"/>
        <rFont val="Calibri"/>
        <family val="2"/>
      </rPr>
      <t xml:space="preserve">
</t>
    </r>
  </si>
  <si>
    <t>Budget for Next Year 2018-2019</t>
  </si>
  <si>
    <t>Proposed By
Budget Officer</t>
  </si>
  <si>
    <t>Approved By
Budget Committee</t>
  </si>
  <si>
    <t>Adopted By
Governing Body</t>
  </si>
  <si>
    <r>
      <t xml:space="preserve">Available cash on hand* (cash basis) </t>
    </r>
    <r>
      <rPr>
        <b/>
        <sz val="9"/>
        <rFont val="Calibri"/>
        <family val="2"/>
      </rPr>
      <t>or</t>
    </r>
  </si>
  <si>
    <t>Net working capital (accrual basis)</t>
  </si>
  <si>
    <t>Previously levied taxes estimated to be received</t>
  </si>
  <si>
    <t>Interest</t>
  </si>
  <si>
    <t>Transferred IN, from other funds</t>
  </si>
  <si>
    <t xml:space="preserve"> OTHER RESOURCES</t>
  </si>
  <si>
    <t>Misc. receipts</t>
  </si>
  <si>
    <t>Grants</t>
  </si>
  <si>
    <t>Capital Related Debt</t>
  </si>
  <si>
    <t>Total resources, except taxes to be levied</t>
  </si>
  <si>
    <t>Taxes estimated to be received</t>
  </si>
  <si>
    <t>Taxes collected in year levied</t>
  </si>
  <si>
    <t>TOTAL RESOURCES</t>
  </si>
  <si>
    <t>150-504-020 (rev 10-16)</t>
  </si>
  <si>
    <t>REQUIREMENTS SUMMARY</t>
  </si>
  <si>
    <t>NOT ALLOCATED TO AN ORGANIZATIONAL UNIT OR PROGRAM</t>
  </si>
  <si>
    <t>LB-30</t>
  </si>
  <si>
    <t>General Fund</t>
  </si>
  <si>
    <t>REQUIREMENTS DESCRIPTION</t>
  </si>
  <si>
    <t xml:space="preserve"> PERSONNEL SERVICES NOT ALLOCATED</t>
  </si>
  <si>
    <t>3  TOTAL PERSONNEL SERVICES</t>
  </si>
  <si>
    <t xml:space="preserve">    Total Full-Time Equivalent (FTE)</t>
  </si>
  <si>
    <t>MATERIALS AND SERVICES NOT ALLOCATED</t>
  </si>
  <si>
    <t>5  Administration</t>
  </si>
  <si>
    <t>6  Firefighting &amp; Rescue</t>
  </si>
  <si>
    <t>7 TOTAL MATERIALS AND SERVICES</t>
  </si>
  <si>
    <t>CAPITAL OUTLAY NOT ALLOCATED</t>
  </si>
  <si>
    <t>8 Administration</t>
  </si>
  <si>
    <t>9  Firefighting &amp; Rescue</t>
  </si>
  <si>
    <t>10  TOTAL CAPITAL OUTLAY</t>
  </si>
  <si>
    <t>DEBT SERVICE</t>
  </si>
  <si>
    <t>11  Station 2 Loan</t>
  </si>
  <si>
    <t>12  Tender Loan</t>
  </si>
  <si>
    <t>13 TOTAL DEBT SERVICE</t>
  </si>
  <si>
    <t>SPECIAL PAYMENTS</t>
  </si>
  <si>
    <t>16 TOTAL SPECIAL PAYMENTS</t>
  </si>
  <si>
    <t>INTERFUND TRANSFERS</t>
  </si>
  <si>
    <t>17  Equipment Reserve Fund</t>
  </si>
  <si>
    <t>22 TOTAL INTERFUND TRANSFERS</t>
  </si>
  <si>
    <t>OPERATING CONTINGENCY</t>
  </si>
  <si>
    <t>23  TOTAL OPERATING CONTINGENCY</t>
  </si>
  <si>
    <t>24 Total Requirements Allocated</t>
  </si>
  <si>
    <t xml:space="preserve">25 Total Org./Prog. Requirements </t>
  </si>
  <si>
    <t>26 Reserved for future expenditure</t>
  </si>
  <si>
    <t>28 UNAPPROPRIATED ENDING FUND BALANCE</t>
  </si>
  <si>
    <r>
      <t xml:space="preserve">29        </t>
    </r>
    <r>
      <rPr>
        <b/>
        <sz val="10"/>
        <rFont val="Arial"/>
        <family val="2"/>
      </rPr>
      <t>TOTAL REQUIREMENTS</t>
    </r>
  </si>
  <si>
    <t>150-504-030  (Rev 10/14)</t>
  </si>
  <si>
    <t>DETAILED REQUIREMENTS</t>
  </si>
  <si>
    <t>LB-31</t>
  </si>
  <si>
    <t>REQUIREMENTS FOR:                                            Administration</t>
  </si>
  <si>
    <t>Proposed by</t>
  </si>
  <si>
    <t>Approved by</t>
  </si>
  <si>
    <t>Adopted by</t>
  </si>
  <si>
    <t>1  Payroll Expense</t>
  </si>
  <si>
    <t>2  PERS</t>
  </si>
  <si>
    <t>3  Chief Salary</t>
  </si>
  <si>
    <t>4  Health Insurance</t>
  </si>
  <si>
    <t>5  Office Worker/Administrative Aid</t>
  </si>
  <si>
    <t>7  Firefighter/EMT</t>
  </si>
  <si>
    <t>8  Temporary Firefighter/EMT Part-Time (Call Back)</t>
  </si>
  <si>
    <t>9  Firefighter/EMT/Training Coordinator</t>
  </si>
  <si>
    <r>
      <t xml:space="preserve">10  </t>
    </r>
    <r>
      <rPr>
        <b/>
        <sz val="8"/>
        <rFont val="Arial"/>
        <family val="2"/>
      </rPr>
      <t>TOTAL</t>
    </r>
  </si>
  <si>
    <t>11  Material &amp; Services</t>
  </si>
  <si>
    <t>12  Office Supplies</t>
  </si>
  <si>
    <t>13  Legal Services</t>
  </si>
  <si>
    <t>14  Audit</t>
  </si>
  <si>
    <t>16  Budget Publication</t>
  </si>
  <si>
    <t>17  Elections</t>
  </si>
  <si>
    <t>18 Filing Fees</t>
  </si>
  <si>
    <t>19  Dues &amp; Subscriptions</t>
  </si>
  <si>
    <t>20  Fidelity Bond</t>
  </si>
  <si>
    <t>21  Interest Expense</t>
  </si>
  <si>
    <t>22  Copier Lease</t>
  </si>
  <si>
    <t>23  Copier Expense</t>
  </si>
  <si>
    <t>24  Board Administration</t>
  </si>
  <si>
    <t>25  Board Training</t>
  </si>
  <si>
    <t>26  Board Travel</t>
  </si>
  <si>
    <t>27  Office Equipment (small)</t>
  </si>
  <si>
    <t>28  Instructor Pay</t>
  </si>
  <si>
    <t>29  Bank Service Charge</t>
  </si>
  <si>
    <t>30  Communication Equipment</t>
  </si>
  <si>
    <r>
      <t>31</t>
    </r>
    <r>
      <rPr>
        <b/>
        <sz val="8"/>
        <rFont val="Arial"/>
        <family val="2"/>
      </rPr>
      <t xml:space="preserve">  TOTAL</t>
    </r>
  </si>
  <si>
    <t>32  Capital Outlay</t>
  </si>
  <si>
    <t>34  Computer Equipment</t>
  </si>
  <si>
    <r>
      <t xml:space="preserve">35  </t>
    </r>
    <r>
      <rPr>
        <b/>
        <sz val="8"/>
        <rFont val="Arial"/>
        <family val="2"/>
      </rPr>
      <t>TOTAL</t>
    </r>
  </si>
  <si>
    <t>36 Total Full Time Equivalent (FTE)*</t>
  </si>
  <si>
    <t>37 Ending balance (prior years)</t>
  </si>
  <si>
    <r>
      <t xml:space="preserve">38 </t>
    </r>
    <r>
      <rPr>
        <b/>
        <sz val="8"/>
        <rFont val="Arial"/>
        <family val="2"/>
      </rPr>
      <t>UNAPPROPRIATED ENDING FUND BALANCE</t>
    </r>
  </si>
  <si>
    <t>39    TOTAL REQUIREMENTS</t>
  </si>
  <si>
    <t>150-504-031  (Rev 03-15)</t>
  </si>
  <si>
    <t>* When budgeting for Personnel Services Expenditures, include number of related full-time equivalent positions.</t>
  </si>
  <si>
    <t>page ___1_of 1__</t>
  </si>
  <si>
    <t>REQUIREMENTS FOR:                                            Firefighting &amp; Rescue</t>
  </si>
  <si>
    <t>1  Chief Expense</t>
  </si>
  <si>
    <t>2  Prevention &amp; Pub Ed</t>
  </si>
  <si>
    <t>3  Logistics &amp; Meals</t>
  </si>
  <si>
    <t>4  Volunteer Expense</t>
  </si>
  <si>
    <t>5  Gas/Oil/Tires</t>
  </si>
  <si>
    <t>6  Utilities</t>
  </si>
  <si>
    <t>7  Dispatch Assessment</t>
  </si>
  <si>
    <t>8  Volunteer Insurance</t>
  </si>
  <si>
    <t>9  Liability/Workers Comp</t>
  </si>
  <si>
    <t>10  Training</t>
  </si>
  <si>
    <t>11  EMT Supplies</t>
  </si>
  <si>
    <t>12  Building &amp; Grounds</t>
  </si>
  <si>
    <t>13  Vehicle Maintanence &amp; Repair</t>
  </si>
  <si>
    <t>14  Firefighting Equipment</t>
  </si>
  <si>
    <t>15  Equipment Maintanence &amp; Repair</t>
  </si>
  <si>
    <t>16  Household Supplies</t>
  </si>
  <si>
    <t>17  Misc. Supplies</t>
  </si>
  <si>
    <t>18  Firefighting Supplies</t>
  </si>
  <si>
    <t>19  EMT Education Grant</t>
  </si>
  <si>
    <t>20  TOTAL</t>
  </si>
  <si>
    <t>21 Transfer to Other Funds</t>
  </si>
  <si>
    <t>22 Transfer to Reserve Fund</t>
  </si>
  <si>
    <t>23 TOTAL</t>
  </si>
  <si>
    <t>24 Capital Outlay</t>
  </si>
  <si>
    <t xml:space="preserve">25  Station 2 </t>
  </si>
  <si>
    <t>26  Turnouts</t>
  </si>
  <si>
    <t>27 Computer Equipment</t>
  </si>
  <si>
    <t>28  Station 2 Purchase/Upgrades</t>
  </si>
  <si>
    <t>29  Training Station Improvements</t>
  </si>
  <si>
    <t>31  TOTAL</t>
  </si>
  <si>
    <t>32  General Operating Contingency</t>
  </si>
  <si>
    <t>33  Debt Services</t>
  </si>
  <si>
    <t>34  Station 2 Loan Payment Principal</t>
  </si>
  <si>
    <t>35  Station 2 Loan Payment Interest</t>
  </si>
  <si>
    <t>36  Tender Loan Payment Principal</t>
  </si>
  <si>
    <t>37  Tender Loan Payment Interest</t>
  </si>
  <si>
    <t>38  TOTAL</t>
  </si>
  <si>
    <t>39 Ending balance (prior years)</t>
  </si>
  <si>
    <r>
      <t xml:space="preserve">40  </t>
    </r>
    <r>
      <rPr>
        <b/>
        <sz val="8"/>
        <rFont val="Arial"/>
        <family val="2"/>
      </rPr>
      <t>UNAPPROPRIATED ENDING FUND BALANCE</t>
    </r>
  </si>
  <si>
    <t>41    TOTAL REQUIREMENTS</t>
  </si>
  <si>
    <t>page ______</t>
  </si>
  <si>
    <t>Year 2017-18</t>
  </si>
  <si>
    <t>2018-19</t>
  </si>
  <si>
    <t>Budget for Next Year  2019-20</t>
  </si>
  <si>
    <t>23 Apparatus</t>
  </si>
  <si>
    <t>15 Bookkeeping Services</t>
  </si>
  <si>
    <t>16  Property &amp; Liability Insurance</t>
  </si>
  <si>
    <t>Budget For Next Year 2019-20</t>
  </si>
  <si>
    <t>Budget for Next Year 2019-2020</t>
  </si>
  <si>
    <t>Second Preceding
Year 2016-17</t>
  </si>
  <si>
    <t>First Preceding
Year 2017-18</t>
  </si>
  <si>
    <t>Adopted Budget
This Year
Year 2018-19</t>
  </si>
  <si>
    <t>6  Firefighter/EMT</t>
  </si>
  <si>
    <t>Notice of Property Tax and Certification of Intent to Impose a Tax, Fee, Assessment or Charge on Property</t>
  </si>
  <si>
    <t>FORM LB-50</t>
  </si>
  <si>
    <t>To assessor of LANE County</t>
  </si>
  <si>
    <t xml:space="preserve">Check here if this is </t>
  </si>
  <si>
    <t>.</t>
  </si>
  <si>
    <t>Be sure to read instructions in the Notice of Property Tax Levy Forms and Instruction booklet</t>
  </si>
  <si>
    <t>an amended form.</t>
  </si>
  <si>
    <t>The</t>
  </si>
  <si>
    <t>has the responsibility and authority to place the following property tax, fee, charge or assessment</t>
  </si>
  <si>
    <t>District Name</t>
  </si>
  <si>
    <t>on the tax roll of</t>
  </si>
  <si>
    <t>Lane</t>
  </si>
  <si>
    <t>County.  The property tax, fee, charge or assessment is categorized as stated by this form.</t>
  </si>
  <si>
    <t>County Name</t>
  </si>
  <si>
    <t>389 N. Pioneer St.</t>
  </si>
  <si>
    <t>Lowell</t>
  </si>
  <si>
    <t>OR</t>
  </si>
  <si>
    <t>97452</t>
  </si>
  <si>
    <t>Mailing Address of District</t>
  </si>
  <si>
    <t>City</t>
  </si>
  <si>
    <t>State</t>
  </si>
  <si>
    <t>ZIP code</t>
  </si>
  <si>
    <t>Date</t>
  </si>
  <si>
    <t>Lon Dragt</t>
  </si>
  <si>
    <t>Fire Chief</t>
  </si>
  <si>
    <t>541-937-3393</t>
  </si>
  <si>
    <t>dragt2300@gmail.com</t>
  </si>
  <si>
    <t>Contact Person</t>
  </si>
  <si>
    <t>Title</t>
  </si>
  <si>
    <t>Daytime Telephone</t>
  </si>
  <si>
    <t>Contact Person E-Mail</t>
  </si>
  <si>
    <r>
      <t>CERTIFICATION -</t>
    </r>
    <r>
      <rPr>
        <sz val="11"/>
        <rFont val="Arial"/>
        <family val="2"/>
      </rPr>
      <t xml:space="preserve"> You </t>
    </r>
    <r>
      <rPr>
        <b/>
        <sz val="11"/>
        <rFont val="Arial"/>
        <family val="2"/>
      </rPr>
      <t>must</t>
    </r>
    <r>
      <rPr>
        <sz val="11"/>
        <rFont val="Arial"/>
        <family val="2"/>
      </rPr>
      <t xml:space="preserve"> check one box if your district is subject to Local Budget Law.</t>
    </r>
  </si>
  <si>
    <t>The tax rate or levy amounts certified in Part I are within the tax rate or levy amounts approved by the budget committee.</t>
  </si>
  <si>
    <t>The tax rate or levy amounts certified in Part I were changed by the governing body and republished as required in ORS 294.456.</t>
  </si>
  <si>
    <t>PART I:  TAXES TO BE IMPOSED</t>
  </si>
  <si>
    <t>Subject to</t>
  </si>
  <si>
    <t>General Government Limits</t>
  </si>
  <si>
    <t xml:space="preserve">   </t>
  </si>
  <si>
    <r>
      <t>Rate -</t>
    </r>
    <r>
      <rPr>
        <b/>
        <sz val="10"/>
        <rFont val="Arial"/>
        <family val="2"/>
      </rPr>
      <t>or</t>
    </r>
    <r>
      <rPr>
        <sz val="11"/>
        <color theme="1"/>
        <rFont val="Calibri"/>
        <family val="2"/>
        <scheme val="minor"/>
      </rPr>
      <t>- Dollar Amount</t>
    </r>
  </si>
  <si>
    <r>
      <t xml:space="preserve">Rate per $1,000 </t>
    </r>
    <r>
      <rPr>
        <b/>
        <sz val="11"/>
        <rFont val="Arial"/>
        <family val="2"/>
      </rPr>
      <t>or</t>
    </r>
    <r>
      <rPr>
        <sz val="11"/>
        <rFont val="Arial"/>
        <family val="2"/>
      </rPr>
      <t xml:space="preserve"> Total dollar amount levied (within permanent rate limit) . . .</t>
    </r>
  </si>
  <si>
    <t>Local option operating tax . . . . . . . . . . . . . . . . . . . . . . . . . . . . . . . . . . . . . . . . . . . . . . . . . . . . . .</t>
  </si>
  <si>
    <t>Local option capital project tax . . . . . . . . . . . . . . . . . . . . . . . .  . . . . . . . . . . . . . .</t>
  </si>
  <si>
    <r>
      <t xml:space="preserve">Excluded from            </t>
    </r>
    <r>
      <rPr>
        <b/>
        <u/>
        <sz val="10"/>
        <rFont val="Arial"/>
        <family val="2"/>
      </rPr>
      <t>Measure 5 Limits</t>
    </r>
  </si>
  <si>
    <t xml:space="preserve">City of Portland Levy for pension and disability obligations . . . . . . . . . . . . . . . . . . . . . . . . . </t>
  </si>
  <si>
    <t>Dollar Amount of Bond Levy</t>
  </si>
  <si>
    <t>5a.</t>
  </si>
  <si>
    <r>
      <t xml:space="preserve">Levy for bonded indebtedness from bonds approved by voters </t>
    </r>
    <r>
      <rPr>
        <b/>
        <sz val="11"/>
        <rFont val="Arial"/>
        <family val="2"/>
      </rPr>
      <t xml:space="preserve">prior </t>
    </r>
    <r>
      <rPr>
        <sz val="11"/>
        <rFont val="Arial"/>
        <family val="2"/>
      </rPr>
      <t xml:space="preserve">to October 6, 2001 . . . . . . . . . . . . </t>
    </r>
  </si>
  <si>
    <t>5b.</t>
  </si>
  <si>
    <r>
      <t xml:space="preserve">Levy for bonded indebtedness from bonds approved by voters </t>
    </r>
    <r>
      <rPr>
        <b/>
        <sz val="11"/>
        <rFont val="Arial"/>
        <family val="2"/>
      </rPr>
      <t>on or after</t>
    </r>
    <r>
      <rPr>
        <sz val="11"/>
        <rFont val="Arial"/>
        <family val="2"/>
      </rPr>
      <t xml:space="preserve"> October 6, 2001  . . . . . . . . . . . . . . . . . . . . . . . . .</t>
    </r>
  </si>
  <si>
    <t>5c.</t>
  </si>
  <si>
    <t>Total levy for bonded indebtedness not subject to Measure 5 or Measure 50 (total of 5a + 5b) . . . . . . . . . . . . .</t>
  </si>
  <si>
    <t>PART II:  RATE LIMIT CERTIFICATION</t>
  </si>
  <si>
    <t xml:space="preserve">Permanent rate limit in dollars and cents per $1,000 . . . . . . . . . . . . . . . . . . . . . . . . . . . . . . . . . . . . . . . . . . . . . . . . . . . . </t>
  </si>
  <si>
    <r>
      <t xml:space="preserve">Election date when your </t>
    </r>
    <r>
      <rPr>
        <b/>
        <sz val="11"/>
        <rFont val="Arial"/>
        <family val="2"/>
      </rPr>
      <t xml:space="preserve">new district </t>
    </r>
    <r>
      <rPr>
        <sz val="11"/>
        <rFont val="Arial"/>
        <family val="2"/>
      </rPr>
      <t xml:space="preserve">received voter approval for your permanent rate limit . . . . . . . . . . . . . . . . . . . . . . . . . . . . . . . . . . . . . . . . . . . . . . . . </t>
    </r>
  </si>
  <si>
    <r>
      <rPr>
        <b/>
        <sz val="11"/>
        <rFont val="Arial"/>
        <family val="2"/>
      </rPr>
      <t>Estimated</t>
    </r>
    <r>
      <rPr>
        <sz val="11"/>
        <rFont val="Arial"/>
        <family val="2"/>
      </rPr>
      <t xml:space="preserve"> permanent rate limit for newly </t>
    </r>
    <r>
      <rPr>
        <b/>
        <sz val="11"/>
        <rFont val="Arial"/>
        <family val="2"/>
      </rPr>
      <t>merged/consolidated district</t>
    </r>
    <r>
      <rPr>
        <sz val="11"/>
        <rFont val="Arial"/>
        <family val="2"/>
      </rPr>
      <t xml:space="preserve"> . . . . . . . . . .. . . . . . . . . . . . . . . . . . . . . . . . . . . </t>
    </r>
  </si>
  <si>
    <r>
      <t xml:space="preserve">PART III:  SCHEDULE OF LOCAL OPTION TAXES  - </t>
    </r>
    <r>
      <rPr>
        <sz val="11"/>
        <rFont val="Arial"/>
        <family val="2"/>
      </rPr>
      <t xml:space="preserve"> Enter all local option taxes on this schedule.  If there are more than two taxes,</t>
    </r>
  </si>
  <si>
    <t xml:space="preserve">   attach a sheet showing the information for each.</t>
  </si>
  <si>
    <t>Purpose</t>
  </si>
  <si>
    <t>Date voters approved</t>
  </si>
  <si>
    <t>First tax year</t>
  </si>
  <si>
    <t xml:space="preserve">Final tax year </t>
  </si>
  <si>
    <r>
      <t>Tax amount -</t>
    </r>
    <r>
      <rPr>
        <b/>
        <sz val="10"/>
        <rFont val="Arial"/>
        <family val="2"/>
      </rPr>
      <t>or</t>
    </r>
    <r>
      <rPr>
        <sz val="11"/>
        <color theme="1"/>
        <rFont val="Calibri"/>
        <family val="2"/>
        <scheme val="minor"/>
      </rPr>
      <t>- rate</t>
    </r>
  </si>
  <si>
    <t>(operating, capital project, or mixed)</t>
  </si>
  <si>
    <t>local option ballot measure</t>
  </si>
  <si>
    <t>levied</t>
  </si>
  <si>
    <t>to be levied</t>
  </si>
  <si>
    <t>authorized per year by voters</t>
  </si>
  <si>
    <t>Part IV. SPECIAL ASSESSMENTS, FEES AND CHARGES</t>
  </si>
  <si>
    <t>Description</t>
  </si>
  <si>
    <t>Subject to General Government Limitation</t>
  </si>
  <si>
    <t>Excluded from Measure 5 Limitation</t>
  </si>
  <si>
    <t>If fees, charges, or assessments will be imposed on specific property within your district, you must attach a complete listing of</t>
  </si>
  <si>
    <t>properties, by assessor’s account number, to which fees, charges, or assessments will be imposed. Show the fees, charges, or</t>
  </si>
  <si>
    <t>assessments uniformly imposed on the properties. If these amounts are not uniform, show the amount imposed on each property.</t>
  </si>
  <si>
    <r>
      <t xml:space="preserve">The authority for putting these assessments on the roll is ORS __________________ </t>
    </r>
    <r>
      <rPr>
        <b/>
        <sz val="9"/>
        <rFont val="Arial"/>
        <family val="2"/>
      </rPr>
      <t>(Must be completed if you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>have an entry in Part IV)</t>
    </r>
  </si>
  <si>
    <t>150-504-073-7 (Rev. 12-15)</t>
  </si>
  <si>
    <t>(see the back for worksheet for lines 5a, 5b, and 5c)</t>
  </si>
  <si>
    <t>File with your assessor no later than JULY 15, unless granted an extension in writing.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</si>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</sst>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_)"/>
    <numFmt numFmtId="165" formatCode="_(* #,##0_);_(* \(#,##0\);_(* &quot;-&quot;??_);_(@_)"/>
    <numFmt numFmtId="166" formatCode="0.0000"/>
  </numFmts>
  <fonts count="3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Courier New"/>
      <family val="3"/>
    </font>
    <font>
      <sz val="6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7" fillId="0" borderId="0"/>
    <xf numFmtId="0" fontId="17" fillId="0" borderId="0"/>
    <xf numFmtId="43" fontId="23" fillId="0" borderId="0" applyFont="0" applyFill="0" applyBorder="0" applyAlignment="0" applyProtection="0"/>
  </cellStyleXfs>
  <cellXfs count="3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0" fillId="2" borderId="8" xfId="0" applyFill="1" applyBorder="1"/>
    <xf numFmtId="0" fontId="4" fillId="2" borderId="8" xfId="0" applyFont="1" applyFill="1" applyBorder="1"/>
    <xf numFmtId="0" fontId="0" fillId="0" borderId="8" xfId="0" applyBorder="1" applyAlignment="1">
      <alignment horizontal="center"/>
    </xf>
    <xf numFmtId="0" fontId="3" fillId="2" borderId="8" xfId="0" applyFont="1" applyFill="1" applyBorder="1"/>
    <xf numFmtId="0" fontId="4" fillId="0" borderId="8" xfId="0" applyFont="1" applyBorder="1"/>
    <xf numFmtId="0" fontId="3" fillId="0" borderId="8" xfId="0" applyFont="1" applyBorder="1"/>
    <xf numFmtId="0" fontId="4" fillId="0" borderId="8" xfId="0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/>
    <xf numFmtId="0" fontId="3" fillId="2" borderId="2" xfId="0" applyFont="1" applyFill="1" applyBorder="1"/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3" fillId="2" borderId="7" xfId="0" applyFont="1" applyFill="1" applyBorder="1"/>
    <xf numFmtId="0" fontId="0" fillId="0" borderId="7" xfId="0" applyBorder="1" applyAlignment="1">
      <alignment horizontal="center"/>
    </xf>
    <xf numFmtId="0" fontId="2" fillId="0" borderId="12" xfId="0" applyFont="1" applyBorder="1"/>
    <xf numFmtId="0" fontId="7" fillId="0" borderId="0" xfId="0" applyFont="1" applyAlignment="1">
      <alignment horizontal="center"/>
    </xf>
    <xf numFmtId="0" fontId="10" fillId="0" borderId="0" xfId="0" applyFont="1"/>
    <xf numFmtId="0" fontId="12" fillId="0" borderId="1" xfId="0" applyFont="1" applyBorder="1"/>
    <xf numFmtId="0" fontId="7" fillId="2" borderId="8" xfId="0" applyFont="1" applyFill="1" applyBorder="1" applyAlignment="1">
      <alignment horizontal="center"/>
    </xf>
    <xf numFmtId="0" fontId="14" fillId="2" borderId="8" xfId="0" applyFont="1" applyFill="1" applyBorder="1"/>
    <xf numFmtId="0" fontId="7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left" readingOrder="1"/>
    </xf>
    <xf numFmtId="0" fontId="12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0" borderId="2" xfId="0" applyFont="1" applyBorder="1"/>
    <xf numFmtId="0" fontId="16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2" fillId="0" borderId="10" xfId="0" applyFont="1" applyBorder="1"/>
    <xf numFmtId="0" fontId="16" fillId="0" borderId="11" xfId="0" applyFont="1" applyBorder="1" applyAlignment="1">
      <alignment horizontal="center"/>
    </xf>
    <xf numFmtId="0" fontId="14" fillId="0" borderId="12" xfId="0" applyFont="1" applyBorder="1"/>
    <xf numFmtId="0" fontId="18" fillId="0" borderId="0" xfId="1" applyFont="1"/>
    <xf numFmtId="0" fontId="17" fillId="0" borderId="0" xfId="1"/>
    <xf numFmtId="0" fontId="19" fillId="0" borderId="0" xfId="1" applyFont="1"/>
    <xf numFmtId="0" fontId="18" fillId="0" borderId="1" xfId="1" applyFont="1" applyBorder="1"/>
    <xf numFmtId="0" fontId="17" fillId="0" borderId="1" xfId="1" applyBorder="1" applyAlignment="1">
      <alignment horizontal="center" vertical="top"/>
    </xf>
    <xf numFmtId="0" fontId="17" fillId="0" borderId="0" xfId="2"/>
    <xf numFmtId="0" fontId="4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top"/>
    </xf>
    <xf numFmtId="0" fontId="4" fillId="2" borderId="8" xfId="1" applyFont="1" applyFill="1" applyBorder="1"/>
    <xf numFmtId="0" fontId="4" fillId="0" borderId="8" xfId="1" applyFont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0" borderId="8" xfId="1" applyFont="1" applyBorder="1"/>
    <xf numFmtId="3" fontId="3" fillId="0" borderId="8" xfId="1" applyNumberFormat="1" applyFont="1" applyBorder="1" applyAlignment="1">
      <alignment horizontal="center"/>
    </xf>
    <xf numFmtId="0" fontId="4" fillId="0" borderId="8" xfId="1" applyFont="1" applyBorder="1" applyAlignment="1">
      <alignment horizontal="left"/>
    </xf>
    <xf numFmtId="0" fontId="6" fillId="0" borderId="8" xfId="1" applyFont="1" applyBorder="1"/>
    <xf numFmtId="3" fontId="2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3" fontId="20" fillId="0" borderId="20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3" fontId="3" fillId="2" borderId="17" xfId="1" applyNumberFormat="1" applyFont="1" applyFill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0" fillId="2" borderId="18" xfId="0" applyFill="1" applyBorder="1"/>
    <xf numFmtId="0" fontId="6" fillId="0" borderId="8" xfId="1" applyFont="1" applyBorder="1" applyAlignment="1">
      <alignment vertical="center"/>
    </xf>
    <xf numFmtId="3" fontId="5" fillId="0" borderId="2" xfId="1" applyNumberFormat="1" applyFont="1" applyBorder="1" applyAlignment="1">
      <alignment horizontal="center"/>
    </xf>
    <xf numFmtId="0" fontId="6" fillId="2" borderId="8" xfId="1" applyFont="1" applyFill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3" borderId="8" xfId="1" applyFont="1" applyFill="1" applyBorder="1"/>
    <xf numFmtId="3" fontId="3" fillId="3" borderId="8" xfId="1" applyNumberFormat="1" applyFont="1" applyFill="1" applyBorder="1" applyAlignment="1">
      <alignment horizontal="center"/>
    </xf>
    <xf numFmtId="3" fontId="20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0" fontId="4" fillId="2" borderId="8" xfId="1" applyFont="1" applyFill="1" applyBorder="1" applyAlignment="1">
      <alignment vertical="center"/>
    </xf>
    <xf numFmtId="3" fontId="3" fillId="0" borderId="8" xfId="2" applyNumberFormat="1" applyFont="1" applyBorder="1" applyAlignment="1">
      <alignment horizontal="center"/>
    </xf>
    <xf numFmtId="0" fontId="4" fillId="0" borderId="8" xfId="2" applyFont="1" applyBorder="1" applyAlignment="1">
      <alignment horizontal="left"/>
    </xf>
    <xf numFmtId="3" fontId="4" fillId="0" borderId="2" xfId="1" applyNumberFormat="1" applyFont="1" applyBorder="1" applyAlignment="1">
      <alignment horizontal="center"/>
    </xf>
    <xf numFmtId="0" fontId="4" fillId="0" borderId="8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3" fontId="3" fillId="2" borderId="25" xfId="1" applyNumberFormat="1" applyFont="1" applyFill="1" applyBorder="1"/>
    <xf numFmtId="3" fontId="3" fillId="2" borderId="26" xfId="1" applyNumberFormat="1" applyFont="1" applyFill="1" applyBorder="1"/>
    <xf numFmtId="3" fontId="3" fillId="3" borderId="20" xfId="1" applyNumberFormat="1" applyFont="1" applyFill="1" applyBorder="1" applyAlignment="1">
      <alignment horizontal="center"/>
    </xf>
    <xf numFmtId="0" fontId="6" fillId="0" borderId="20" xfId="1" applyFont="1" applyBorder="1"/>
    <xf numFmtId="3" fontId="3" fillId="0" borderId="7" xfId="1" applyNumberFormat="1" applyFont="1" applyBorder="1" applyAlignment="1">
      <alignment horizontal="center"/>
    </xf>
    <xf numFmtId="0" fontId="6" fillId="0" borderId="7" xfId="1" applyFont="1" applyBorder="1"/>
    <xf numFmtId="0" fontId="6" fillId="0" borderId="8" xfId="1" applyFont="1" applyBorder="1" applyAlignment="1">
      <alignment horizontal="left"/>
    </xf>
    <xf numFmtId="3" fontId="3" fillId="2" borderId="8" xfId="1" applyNumberFormat="1" applyFont="1" applyFill="1" applyBorder="1" applyAlignment="1">
      <alignment horizontal="center"/>
    </xf>
    <xf numFmtId="0" fontId="4" fillId="0" borderId="20" xfId="1" applyFont="1" applyBorder="1"/>
    <xf numFmtId="0" fontId="6" fillId="0" borderId="10" xfId="1" applyFont="1" applyBorder="1" applyAlignment="1">
      <alignment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21" fillId="0" borderId="0" xfId="1" applyFont="1"/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4" borderId="8" xfId="0" applyFont="1" applyFill="1" applyBorder="1"/>
    <xf numFmtId="0" fontId="3" fillId="4" borderId="2" xfId="0" applyFont="1" applyFill="1" applyBorder="1"/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3" fillId="0" borderId="0" xfId="0" applyFont="1"/>
    <xf numFmtId="0" fontId="4" fillId="0" borderId="0" xfId="0" applyFont="1"/>
    <xf numFmtId="0" fontId="20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6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vertical="center"/>
    </xf>
    <xf numFmtId="0" fontId="0" fillId="0" borderId="27" xfId="0" applyBorder="1"/>
    <xf numFmtId="0" fontId="28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horizontal="centerContinuous" vertical="top"/>
    </xf>
    <xf numFmtId="0" fontId="2" fillId="0" borderId="0" xfId="0" applyFont="1" applyAlignment="1">
      <alignment horizontal="centerContinuous" vertical="top"/>
    </xf>
    <xf numFmtId="0" fontId="1" fillId="0" borderId="0" xfId="0" applyFont="1"/>
    <xf numFmtId="49" fontId="5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0" fontId="4" fillId="0" borderId="0" xfId="0" applyFont="1" applyAlignment="1">
      <alignment vertical="top"/>
    </xf>
    <xf numFmtId="0" fontId="4" fillId="0" borderId="19" xfId="0" applyFont="1" applyBorder="1" applyAlignment="1">
      <alignment horizontal="centerContinuous" vertical="top"/>
    </xf>
    <xf numFmtId="0" fontId="4" fillId="0" borderId="19" xfId="0" applyFont="1" applyBorder="1" applyAlignment="1">
      <alignment vertical="top"/>
    </xf>
    <xf numFmtId="0" fontId="1" fillId="0" borderId="0" xfId="0" applyFont="1" applyAlignment="1">
      <alignment horizontal="centerContinuous"/>
    </xf>
    <xf numFmtId="0" fontId="4" fillId="0" borderId="27" xfId="0" applyFont="1" applyBorder="1" applyAlignment="1">
      <alignment horizontal="centerContinuous" vertical="top"/>
    </xf>
    <xf numFmtId="0" fontId="4" fillId="0" borderId="27" xfId="0" applyFont="1" applyBorder="1" applyAlignment="1">
      <alignment vertical="top"/>
    </xf>
    <xf numFmtId="0" fontId="4" fillId="0" borderId="28" xfId="0" applyFont="1" applyBorder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4" fillId="0" borderId="0" xfId="0" applyFont="1" applyAlignment="1">
      <alignment horizontal="center" vertical="top"/>
    </xf>
    <xf numFmtId="0" fontId="28" fillId="0" borderId="0" xfId="0" applyFont="1" applyAlignment="1">
      <alignment horizontal="left" indent="1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8" fillId="0" borderId="27" xfId="0" applyFont="1" applyBorder="1"/>
    <xf numFmtId="0" fontId="28" fillId="0" borderId="27" xfId="0" applyFont="1" applyBorder="1" applyAlignment="1">
      <alignment horizontal="left" vertical="top" indent="3"/>
    </xf>
    <xf numFmtId="0" fontId="4" fillId="0" borderId="27" xfId="0" applyFont="1" applyBorder="1" applyAlignment="1">
      <alignment horizontal="center" vertical="top"/>
    </xf>
    <xf numFmtId="164" fontId="0" fillId="0" borderId="0" xfId="0" applyNumberFormat="1"/>
    <xf numFmtId="165" fontId="28" fillId="0" borderId="0" xfId="3" applyNumberFormat="1" applyFont="1"/>
    <xf numFmtId="0" fontId="0" fillId="0" borderId="27" xfId="0" applyBorder="1" applyAlignment="1">
      <alignment horizontal="right"/>
    </xf>
    <xf numFmtId="0" fontId="28" fillId="0" borderId="0" xfId="0" applyFont="1" applyAlignment="1">
      <alignment horizontal="right"/>
    </xf>
    <xf numFmtId="165" fontId="28" fillId="0" borderId="16" xfId="3" applyNumberFormat="1" applyFont="1" applyBorder="1" applyAlignment="1">
      <alignment horizontal="right"/>
    </xf>
    <xf numFmtId="0" fontId="2" fillId="0" borderId="0" xfId="0" applyFont="1"/>
    <xf numFmtId="0" fontId="28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Continuous"/>
    </xf>
    <xf numFmtId="0" fontId="0" fillId="0" borderId="17" xfId="0" applyBorder="1" applyAlignment="1">
      <alignment horizontal="centerContinuous" vertical="center"/>
    </xf>
    <xf numFmtId="49" fontId="3" fillId="0" borderId="8" xfId="0" applyNumberFormat="1" applyFont="1" applyBorder="1" applyAlignment="1">
      <alignment horizontal="centerContinuous"/>
    </xf>
    <xf numFmtId="49" fontId="3" fillId="0" borderId="30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Continuous"/>
    </xf>
    <xf numFmtId="0" fontId="3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5" fillId="0" borderId="0" xfId="0" applyFont="1"/>
    <xf numFmtId="49" fontId="5" fillId="0" borderId="0" xfId="0" applyNumberFormat="1" applyFont="1"/>
    <xf numFmtId="49" fontId="32" fillId="0" borderId="0" xfId="0" applyNumberFormat="1" applyFont="1"/>
    <xf numFmtId="0" fontId="5" fillId="0" borderId="27" xfId="0" applyFont="1" applyBorder="1"/>
    <xf numFmtId="0" fontId="0" fillId="0" borderId="27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indent="3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/>
    </xf>
    <xf numFmtId="3" fontId="3" fillId="2" borderId="24" xfId="1" applyNumberFormat="1" applyFont="1" applyFill="1" applyBorder="1" applyAlignment="1">
      <alignment horizontal="center"/>
    </xf>
    <xf numFmtId="3" fontId="3" fillId="2" borderId="21" xfId="1" applyNumberFormat="1" applyFont="1" applyFill="1" applyBorder="1" applyAlignment="1">
      <alignment horizontal="center"/>
    </xf>
    <xf numFmtId="3" fontId="3" fillId="2" borderId="22" xfId="1" applyNumberFormat="1" applyFont="1" applyFill="1" applyBorder="1" applyAlignment="1">
      <alignment horizontal="center"/>
    </xf>
    <xf numFmtId="0" fontId="4" fillId="0" borderId="0" xfId="2" applyFont="1"/>
    <xf numFmtId="0" fontId="0" fillId="0" borderId="0" xfId="0"/>
    <xf numFmtId="3" fontId="3" fillId="2" borderId="24" xfId="1" applyNumberFormat="1" applyFont="1" applyFill="1" applyBorder="1" applyAlignment="1">
      <alignment horizontal="center" vertical="center"/>
    </xf>
    <xf numFmtId="3" fontId="3" fillId="2" borderId="21" xfId="1" applyNumberFormat="1" applyFont="1" applyFill="1" applyBorder="1" applyAlignment="1">
      <alignment horizontal="center" vertical="center"/>
    </xf>
    <xf numFmtId="3" fontId="3" fillId="2" borderId="22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3" fontId="20" fillId="2" borderId="24" xfId="1" applyNumberFormat="1" applyFont="1" applyFill="1" applyBorder="1" applyAlignment="1">
      <alignment horizontal="center" vertical="center"/>
    </xf>
    <xf numFmtId="3" fontId="20" fillId="2" borderId="21" xfId="1" applyNumberFormat="1" applyFont="1" applyFill="1" applyBorder="1" applyAlignment="1">
      <alignment horizontal="center" vertical="center"/>
    </xf>
    <xf numFmtId="3" fontId="20" fillId="2" borderId="22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1" applyBorder="1" applyAlignment="1">
      <alignment horizontal="center" vertical="top"/>
    </xf>
    <xf numFmtId="0" fontId="18" fillId="0" borderId="2" xfId="1" applyFont="1" applyBorder="1" applyAlignment="1">
      <alignment horizontal="center"/>
    </xf>
    <xf numFmtId="0" fontId="18" fillId="0" borderId="6" xfId="1" applyFont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7" fillId="0" borderId="3" xfId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17" fillId="0" borderId="0" xfId="1" applyAlignment="1">
      <alignment horizontal="center" vertical="center"/>
    </xf>
    <xf numFmtId="0" fontId="17" fillId="0" borderId="1" xfId="1" applyBorder="1" applyAlignment="1">
      <alignment horizontal="center" vertical="center"/>
    </xf>
    <xf numFmtId="0" fontId="17" fillId="0" borderId="13" xfId="1" applyBorder="1" applyAlignment="1">
      <alignment horizontal="center" vertical="center"/>
    </xf>
    <xf numFmtId="0" fontId="17" fillId="0" borderId="19" xfId="1" applyBorder="1" applyAlignment="1">
      <alignment horizontal="center" vertical="center"/>
    </xf>
    <xf numFmtId="0" fontId="17" fillId="0" borderId="14" xfId="1" applyBorder="1" applyAlignment="1">
      <alignment horizontal="center" vertical="center"/>
    </xf>
    <xf numFmtId="0" fontId="17" fillId="0" borderId="17" xfId="1" applyBorder="1" applyAlignment="1">
      <alignment horizontal="center" vertical="center"/>
    </xf>
    <xf numFmtId="0" fontId="17" fillId="0" borderId="18" xfId="1" applyBorder="1" applyAlignment="1">
      <alignment horizontal="center" vertical="center"/>
    </xf>
    <xf numFmtId="0" fontId="17" fillId="0" borderId="2" xfId="1" applyBorder="1" applyAlignment="1">
      <alignment horizontal="center"/>
    </xf>
    <xf numFmtId="0" fontId="17" fillId="0" borderId="6" xfId="1" applyBorder="1" applyAlignment="1">
      <alignment horizontal="center"/>
    </xf>
    <xf numFmtId="0" fontId="17" fillId="0" borderId="7" xfId="1" applyBorder="1" applyAlignment="1">
      <alignment horizontal="center"/>
    </xf>
    <xf numFmtId="0" fontId="6" fillId="0" borderId="17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5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30" fillId="0" borderId="19" xfId="0" applyNumberFormat="1" applyFont="1" applyBorder="1" applyAlignment="1">
      <alignment horizontal="center" wrapText="1"/>
    </xf>
    <xf numFmtId="49" fontId="31" fillId="0" borderId="19" xfId="0" applyNumberFormat="1" applyFont="1" applyBorder="1" applyAlignment="1">
      <alignment horizontal="center"/>
    </xf>
    <xf numFmtId="0" fontId="1" fillId="0" borderId="0" xfId="0" applyFont="1" applyAlignment="1">
      <alignment horizontal="left" indent="7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38" fontId="1" fillId="0" borderId="3" xfId="3" applyNumberFormat="1" applyFont="1" applyBorder="1" applyAlignment="1">
      <alignment horizontal="center"/>
    </xf>
    <xf numFmtId="38" fontId="1" fillId="0" borderId="5" xfId="3" applyNumberFormat="1" applyFont="1" applyBorder="1" applyAlignment="1">
      <alignment horizontal="center"/>
    </xf>
    <xf numFmtId="38" fontId="28" fillId="0" borderId="3" xfId="3" applyNumberFormat="1" applyFont="1" applyBorder="1" applyAlignment="1">
      <alignment horizontal="center"/>
    </xf>
    <xf numFmtId="38" fontId="28" fillId="0" borderId="5" xfId="3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8" fillId="0" borderId="3" xfId="0" applyNumberFormat="1" applyFont="1" applyBorder="1" applyAlignment="1">
      <alignment horizontal="center"/>
    </xf>
    <xf numFmtId="49" fontId="28" fillId="0" borderId="5" xfId="0" applyNumberFormat="1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37" fontId="0" fillId="0" borderId="4" xfId="0" applyNumberForma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28" fillId="0" borderId="3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5" xfId="0" applyNumberFormat="1" applyFont="1" applyBorder="1" applyAlignment="1">
      <alignment horizontal="center"/>
    </xf>
    <xf numFmtId="37" fontId="0" fillId="0" borderId="17" xfId="0" applyNumberFormat="1" applyBorder="1" applyAlignment="1">
      <alignment horizontal="center" vertical="center" wrapText="1"/>
    </xf>
    <xf numFmtId="37" fontId="0" fillId="0" borderId="1" xfId="0" applyNumberForma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/>
    </xf>
    <xf numFmtId="0" fontId="5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19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center" vertical="top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6" fillId="0" borderId="0" xfId="0" applyFont="1" applyAlignment="1">
      <alignment horizontal="center" vertical="top"/>
    </xf>
    <xf numFmtId="0" fontId="27" fillId="0" borderId="0" xfId="0" applyFont="1" applyAlignment="1">
      <alignment horizontal="right" vertical="center"/>
    </xf>
    <xf numFmtId="49" fontId="28" fillId="0" borderId="0" xfId="0" applyNumberFormat="1" applyFont="1" applyAlignment="1">
      <alignment horizontal="center"/>
    </xf>
  </cellXfs>
  <cellStyles count="4">
    <cellStyle name="Comma" xfId="3" builtinId="3"/>
    <cellStyle name="Normal" xfId="0" builtinId="0"/>
    <cellStyle name="Normal 2" xfId="2" xr:uid="{C8143C65-3BC3-493B-AA03-271318BA6DEE}"/>
    <cellStyle name="Normal 4" xfId="1" xr:uid="{4380B079-BEA5-4D8D-BB8F-0856A791F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38100</xdr:rowOff>
    </xdr:from>
    <xdr:to>
      <xdr:col>2</xdr:col>
      <xdr:colOff>47625</xdr:colOff>
      <xdr:row>17</xdr:row>
      <xdr:rowOff>209550</xdr:rowOff>
    </xdr:to>
    <xdr:sp macro="" textlink="">
      <xdr:nvSpPr>
        <xdr:cNvPr id="23" name="Rectangle 10">
          <a:extLst>
            <a:ext uri="{FF2B5EF4-FFF2-40B4-BE49-F238E27FC236}">
              <a16:creationId xmlns:a16="http://schemas.microsoft.com/office/drawing/2014/main" id="{6F58260B-CC23-4188-8419-98178B6D7E35}"/>
            </a:ext>
          </a:extLst>
        </xdr:cNvPr>
        <xdr:cNvSpPr>
          <a:spLocks noChangeArrowheads="1"/>
        </xdr:cNvSpPr>
      </xdr:nvSpPr>
      <xdr:spPr bwMode="auto">
        <a:xfrm>
          <a:off x="266700" y="3590925"/>
          <a:ext cx="14287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163195</xdr:colOff>
      <xdr:row>16</xdr:row>
      <xdr:rowOff>37465</xdr:rowOff>
    </xdr:from>
    <xdr:to>
      <xdr:col>2</xdr:col>
      <xdr:colOff>55245</xdr:colOff>
      <xdr:row>16</xdr:row>
      <xdr:rowOff>208915</xdr:rowOff>
    </xdr:to>
    <xdr:sp macro="" textlink="">
      <xdr:nvSpPr>
        <xdr:cNvPr id="24" name="Rectangle 12">
          <a:extLst>
            <a:ext uri="{FF2B5EF4-FFF2-40B4-BE49-F238E27FC236}">
              <a16:creationId xmlns:a16="http://schemas.microsoft.com/office/drawing/2014/main" id="{AA161571-1C7C-4DB9-A5E2-6702495264C8}"/>
            </a:ext>
          </a:extLst>
        </xdr:cNvPr>
        <xdr:cNvSpPr/>
      </xdr:nvSpPr>
      <xdr:spPr>
        <a:xfrm>
          <a:off x="277495" y="3361690"/>
          <a:ext cx="139700" cy="1714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/>
        <a:lstStyle/>
        <a:p>
          <a:r>
            <a:rPr lang="en-US"/>
            <a:t>X</a:t>
          </a:r>
        </a:p>
      </xdr:txBody>
    </xdr:sp>
    <xdr:clientData/>
  </xdr:twoCellAnchor>
  <xdr:twoCellAnchor>
    <xdr:from>
      <xdr:col>15</xdr:col>
      <xdr:colOff>133350</xdr:colOff>
      <xdr:row>4</xdr:row>
      <xdr:rowOff>19050</xdr:rowOff>
    </xdr:from>
    <xdr:to>
      <xdr:col>15</xdr:col>
      <xdr:colOff>285750</xdr:colOff>
      <xdr:row>5</xdr:row>
      <xdr:rowOff>0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86603B26-284A-45B2-A6AB-D490A576192D}"/>
            </a:ext>
          </a:extLst>
        </xdr:cNvPr>
        <xdr:cNvSpPr txBox="1">
          <a:spLocks noChangeArrowheads="1"/>
        </xdr:cNvSpPr>
      </xdr:nvSpPr>
      <xdr:spPr bwMode="auto">
        <a:xfrm>
          <a:off x="7315200" y="981075"/>
          <a:ext cx="1524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19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-11"/>
      <sheetName val="LB-20"/>
      <sheetName val="LB-30"/>
      <sheetName val="LB-31Admin"/>
      <sheetName val="LB-31FF&amp;R"/>
      <sheetName val="LB-50"/>
    </sheetNames>
    <sheetDataSet>
      <sheetData sheetId="0"/>
      <sheetData sheetId="1"/>
      <sheetData sheetId="2"/>
      <sheetData sheetId="3">
        <row r="40">
          <cell r="B40">
            <v>0</v>
          </cell>
          <cell r="C40">
            <v>0</v>
          </cell>
          <cell r="D40">
            <v>0</v>
          </cell>
        </row>
      </sheetData>
      <sheetData sheetId="4">
        <row r="42">
          <cell r="B42">
            <v>10761</v>
          </cell>
          <cell r="C42">
            <v>11212</v>
          </cell>
        </row>
        <row r="43">
          <cell r="B43">
            <v>4809</v>
          </cell>
          <cell r="C43">
            <v>4358</v>
          </cell>
        </row>
        <row r="44">
          <cell r="B44">
            <v>14630</v>
          </cell>
          <cell r="C44">
            <v>15243</v>
          </cell>
        </row>
        <row r="45">
          <cell r="B45">
            <v>3333</v>
          </cell>
          <cell r="C45">
            <v>2720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CF1B-E996-41F1-8546-B108C3589344}">
  <dimension ref="A1:I42"/>
  <sheetViews>
    <sheetView topLeftCell="A10" workbookViewId="0">
      <selection activeCell="D42" sqref="D42:F42"/>
    </sheetView>
  </sheetViews>
  <sheetFormatPr defaultRowHeight="15" x14ac:dyDescent="0.25"/>
  <cols>
    <col min="1" max="1" width="2.7109375" bestFit="1" customWidth="1"/>
    <col min="2" max="2" width="13.7109375" bestFit="1" customWidth="1"/>
    <col min="3" max="3" width="11.28515625" bestFit="1" customWidth="1"/>
    <col min="4" max="4" width="12.140625" bestFit="1" customWidth="1"/>
    <col min="5" max="5" width="38.85546875" bestFit="1" customWidth="1"/>
    <col min="6" max="6" width="11.140625" bestFit="1" customWidth="1"/>
    <col min="7" max="7" width="13.42578125" bestFit="1" customWidth="1"/>
    <col min="8" max="8" width="9" customWidth="1"/>
    <col min="9" max="9" width="2.7109375" bestFit="1" customWidth="1"/>
  </cols>
  <sheetData>
    <row r="1" spans="1:9" x14ac:dyDescent="0.25">
      <c r="A1" s="200" t="s">
        <v>0</v>
      </c>
      <c r="B1" s="201"/>
      <c r="C1" s="1"/>
      <c r="D1" s="1"/>
      <c r="I1" t="s">
        <v>1</v>
      </c>
    </row>
    <row r="2" spans="1:9" x14ac:dyDescent="0.25">
      <c r="A2" s="200" t="s">
        <v>2</v>
      </c>
      <c r="B2" s="201"/>
      <c r="C2" s="1"/>
      <c r="D2" s="1"/>
      <c r="E2" s="2" t="s">
        <v>3</v>
      </c>
      <c r="F2" s="189" t="s">
        <v>4</v>
      </c>
      <c r="G2" s="201"/>
      <c r="H2" s="201"/>
      <c r="I2" s="201"/>
    </row>
    <row r="3" spans="1:9" x14ac:dyDescent="0.25">
      <c r="A3" s="189" t="s">
        <v>5</v>
      </c>
      <c r="B3" s="189"/>
      <c r="C3" s="189"/>
      <c r="D3" s="189"/>
      <c r="E3" s="2" t="s">
        <v>6</v>
      </c>
      <c r="F3" s="189" t="s">
        <v>7</v>
      </c>
      <c r="G3" s="189"/>
      <c r="H3" s="189"/>
      <c r="I3" s="189"/>
    </row>
    <row r="4" spans="1:9" x14ac:dyDescent="0.25">
      <c r="A4" s="189" t="s">
        <v>8</v>
      </c>
      <c r="B4" s="189"/>
      <c r="C4" s="189"/>
      <c r="D4" s="189"/>
      <c r="E4" s="3" t="s">
        <v>9</v>
      </c>
      <c r="F4" s="189" t="s">
        <v>10</v>
      </c>
      <c r="G4" s="189"/>
      <c r="H4" s="189"/>
      <c r="I4" s="189"/>
    </row>
    <row r="5" spans="1:9" x14ac:dyDescent="0.25">
      <c r="A5" s="189" t="s">
        <v>11</v>
      </c>
      <c r="B5" s="189"/>
      <c r="C5" s="189"/>
      <c r="D5" s="189"/>
      <c r="E5" s="4" t="s">
        <v>12</v>
      </c>
      <c r="F5" s="189"/>
      <c r="G5" s="189"/>
      <c r="H5" s="189"/>
      <c r="I5" s="189"/>
    </row>
    <row r="6" spans="1:9" x14ac:dyDescent="0.25">
      <c r="A6" s="190"/>
      <c r="B6" s="190"/>
      <c r="C6" s="190"/>
      <c r="D6" s="190"/>
      <c r="E6" s="5"/>
      <c r="F6" s="191"/>
      <c r="G6" s="191"/>
      <c r="H6" s="191"/>
      <c r="I6" s="191"/>
    </row>
    <row r="7" spans="1:9" x14ac:dyDescent="0.25">
      <c r="A7" s="192"/>
      <c r="B7" s="195" t="s">
        <v>13</v>
      </c>
      <c r="C7" s="196"/>
      <c r="D7" s="197"/>
      <c r="E7" s="6"/>
      <c r="F7" s="195" t="s">
        <v>201</v>
      </c>
      <c r="G7" s="196"/>
      <c r="H7" s="197"/>
      <c r="I7" s="192"/>
    </row>
    <row r="8" spans="1:9" x14ac:dyDescent="0.25">
      <c r="A8" s="193"/>
      <c r="B8" s="198" t="s">
        <v>14</v>
      </c>
      <c r="C8" s="199"/>
      <c r="D8" s="7" t="s">
        <v>15</v>
      </c>
      <c r="E8" s="8" t="s">
        <v>16</v>
      </c>
      <c r="F8" s="7" t="s">
        <v>17</v>
      </c>
      <c r="G8" s="7" t="s">
        <v>18</v>
      </c>
      <c r="H8" s="7" t="s">
        <v>19</v>
      </c>
      <c r="I8" s="193"/>
    </row>
    <row r="9" spans="1:9" x14ac:dyDescent="0.25">
      <c r="A9" s="193"/>
      <c r="B9" s="7" t="s">
        <v>20</v>
      </c>
      <c r="C9" s="7" t="s">
        <v>21</v>
      </c>
      <c r="D9" s="9" t="s">
        <v>22</v>
      </c>
      <c r="E9" s="8" t="s">
        <v>6</v>
      </c>
      <c r="F9" s="9" t="s">
        <v>23</v>
      </c>
      <c r="G9" s="9" t="s">
        <v>24</v>
      </c>
      <c r="H9" s="9" t="s">
        <v>25</v>
      </c>
      <c r="I9" s="193"/>
    </row>
    <row r="10" spans="1:9" x14ac:dyDescent="0.25">
      <c r="A10" s="194"/>
      <c r="B10" s="10" t="s">
        <v>27</v>
      </c>
      <c r="C10" s="10" t="s">
        <v>199</v>
      </c>
      <c r="D10" s="10" t="s">
        <v>200</v>
      </c>
      <c r="E10" s="11"/>
      <c r="F10" s="12"/>
      <c r="G10" s="12"/>
      <c r="H10" s="12"/>
      <c r="I10" s="194"/>
    </row>
    <row r="11" spans="1:9" x14ac:dyDescent="0.25">
      <c r="A11" s="13"/>
      <c r="B11" s="14"/>
      <c r="C11" s="14"/>
      <c r="D11" s="14"/>
      <c r="E11" s="15" t="s">
        <v>29</v>
      </c>
      <c r="F11" s="16"/>
      <c r="G11" s="16"/>
      <c r="H11" s="16"/>
      <c r="I11" s="13"/>
    </row>
    <row r="12" spans="1:9" x14ac:dyDescent="0.25">
      <c r="A12" s="17">
        <v>1</v>
      </c>
      <c r="B12" s="18">
        <v>55274</v>
      </c>
      <c r="C12" s="18">
        <v>115881</v>
      </c>
      <c r="D12" s="18">
        <v>217894</v>
      </c>
      <c r="E12" s="19" t="s">
        <v>30</v>
      </c>
      <c r="F12" s="18">
        <v>268294</v>
      </c>
      <c r="G12" s="18">
        <v>0</v>
      </c>
      <c r="H12" s="18">
        <v>0</v>
      </c>
      <c r="I12" s="17">
        <v>1</v>
      </c>
    </row>
    <row r="13" spans="1:9" x14ac:dyDescent="0.25">
      <c r="A13" s="17">
        <v>2</v>
      </c>
      <c r="B13" s="18"/>
      <c r="C13" s="18"/>
      <c r="D13" s="18"/>
      <c r="E13" s="19" t="s">
        <v>31</v>
      </c>
      <c r="F13" s="18"/>
      <c r="G13" s="18"/>
      <c r="H13" s="18"/>
      <c r="I13" s="17">
        <v>2</v>
      </c>
    </row>
    <row r="14" spans="1:9" x14ac:dyDescent="0.25">
      <c r="A14" s="17">
        <v>3</v>
      </c>
      <c r="B14" s="18"/>
      <c r="C14" s="18"/>
      <c r="D14" s="18"/>
      <c r="E14" s="19" t="s">
        <v>32</v>
      </c>
      <c r="F14" s="18"/>
      <c r="G14" s="18"/>
      <c r="H14" s="18"/>
      <c r="I14" s="17">
        <v>3</v>
      </c>
    </row>
    <row r="15" spans="1:9" x14ac:dyDescent="0.25">
      <c r="A15" s="17">
        <v>4</v>
      </c>
      <c r="B15" s="18">
        <v>607</v>
      </c>
      <c r="C15" s="18">
        <v>2013</v>
      </c>
      <c r="D15" s="18">
        <v>400</v>
      </c>
      <c r="E15" s="19" t="s">
        <v>33</v>
      </c>
      <c r="F15" s="18">
        <v>400</v>
      </c>
      <c r="G15" s="18">
        <v>0</v>
      </c>
      <c r="H15" s="18">
        <v>0</v>
      </c>
      <c r="I15" s="17">
        <v>4</v>
      </c>
    </row>
    <row r="16" spans="1:9" x14ac:dyDescent="0.25">
      <c r="A16" s="17">
        <v>5</v>
      </c>
      <c r="B16" s="18">
        <v>60000</v>
      </c>
      <c r="C16" s="18">
        <v>100000</v>
      </c>
      <c r="D16" s="18">
        <v>50000</v>
      </c>
      <c r="E16" s="19" t="s">
        <v>34</v>
      </c>
      <c r="F16" s="18">
        <v>50000</v>
      </c>
      <c r="G16" s="18">
        <v>0</v>
      </c>
      <c r="H16" s="18">
        <v>0</v>
      </c>
      <c r="I16" s="17">
        <v>23</v>
      </c>
    </row>
    <row r="17" spans="1:9" x14ac:dyDescent="0.25">
      <c r="A17" s="17">
        <v>6</v>
      </c>
      <c r="B17" s="18"/>
      <c r="C17" s="18"/>
      <c r="D17" s="18"/>
      <c r="E17" s="19">
        <v>6</v>
      </c>
      <c r="F17" s="18"/>
      <c r="G17" s="18"/>
      <c r="H17" s="18"/>
      <c r="I17" s="17">
        <v>6</v>
      </c>
    </row>
    <row r="18" spans="1:9" x14ac:dyDescent="0.25">
      <c r="A18" s="17">
        <v>7</v>
      </c>
      <c r="B18" s="18"/>
      <c r="C18" s="18"/>
      <c r="D18" s="18"/>
      <c r="E18" s="19">
        <v>7</v>
      </c>
      <c r="F18" s="18"/>
      <c r="G18" s="18"/>
      <c r="H18" s="18"/>
      <c r="I18" s="17">
        <v>7</v>
      </c>
    </row>
    <row r="19" spans="1:9" x14ac:dyDescent="0.25">
      <c r="A19" s="17">
        <v>8</v>
      </c>
      <c r="B19" s="18"/>
      <c r="C19" s="18"/>
      <c r="D19" s="18"/>
      <c r="E19" s="19">
        <v>8</v>
      </c>
      <c r="F19" s="18"/>
      <c r="G19" s="18"/>
      <c r="H19" s="18"/>
      <c r="I19" s="17">
        <v>8</v>
      </c>
    </row>
    <row r="20" spans="1:9" x14ac:dyDescent="0.25">
      <c r="A20" s="17">
        <v>9</v>
      </c>
      <c r="B20" s="18">
        <f>SUM(B12:B19)</f>
        <v>115881</v>
      </c>
      <c r="C20" s="18">
        <f t="shared" ref="C20:H20" si="0">SUM(C12:C19)</f>
        <v>217894</v>
      </c>
      <c r="D20" s="18">
        <f t="shared" si="0"/>
        <v>268294</v>
      </c>
      <c r="E20" s="19" t="s">
        <v>35</v>
      </c>
      <c r="F20" s="18">
        <f t="shared" si="0"/>
        <v>318694</v>
      </c>
      <c r="G20" s="18">
        <f t="shared" si="0"/>
        <v>0</v>
      </c>
      <c r="H20" s="18">
        <f t="shared" si="0"/>
        <v>0</v>
      </c>
      <c r="I20" s="17">
        <v>9</v>
      </c>
    </row>
    <row r="21" spans="1:9" x14ac:dyDescent="0.25">
      <c r="A21" s="17">
        <v>10</v>
      </c>
      <c r="B21" s="16"/>
      <c r="C21" s="16"/>
      <c r="D21" s="18"/>
      <c r="E21" s="19" t="s">
        <v>36</v>
      </c>
      <c r="F21" s="18"/>
      <c r="G21" s="18"/>
      <c r="H21" s="18"/>
      <c r="I21" s="17">
        <v>10</v>
      </c>
    </row>
    <row r="22" spans="1:9" ht="15.75" thickBot="1" x14ac:dyDescent="0.3">
      <c r="A22" s="20">
        <v>11</v>
      </c>
      <c r="B22" s="21">
        <v>0</v>
      </c>
      <c r="C22" s="21">
        <v>0</v>
      </c>
      <c r="D22" s="22"/>
      <c r="E22" s="23" t="s">
        <v>37</v>
      </c>
      <c r="F22" s="22"/>
      <c r="G22" s="22"/>
      <c r="H22" s="22"/>
      <c r="I22" s="20">
        <v>11</v>
      </c>
    </row>
    <row r="23" spans="1:9" ht="15.75" thickBot="1" x14ac:dyDescent="0.3">
      <c r="A23" s="24">
        <v>12</v>
      </c>
      <c r="B23" s="25">
        <f>B20+B22</f>
        <v>115881</v>
      </c>
      <c r="C23" s="25">
        <f>C20+C22</f>
        <v>217894</v>
      </c>
      <c r="D23" s="25">
        <f>D20+D21</f>
        <v>268294</v>
      </c>
      <c r="E23" s="26" t="s">
        <v>38</v>
      </c>
      <c r="F23" s="25">
        <f>SUM(F20:F22)</f>
        <v>318694</v>
      </c>
      <c r="G23" s="25">
        <f t="shared" ref="G23:H23" si="1">SUM(G20:G22)</f>
        <v>0</v>
      </c>
      <c r="H23" s="25">
        <f t="shared" si="1"/>
        <v>0</v>
      </c>
      <c r="I23" s="27">
        <v>12</v>
      </c>
    </row>
    <row r="24" spans="1:9" x14ac:dyDescent="0.25">
      <c r="A24" s="11"/>
      <c r="B24" s="28"/>
      <c r="C24" s="28"/>
      <c r="D24" s="28"/>
      <c r="E24" s="29" t="s">
        <v>39</v>
      </c>
      <c r="F24" s="28"/>
      <c r="G24" s="28"/>
      <c r="H24" s="28"/>
      <c r="I24" s="11"/>
    </row>
    <row r="25" spans="1:9" x14ac:dyDescent="0.25">
      <c r="A25" s="17">
        <v>1</v>
      </c>
      <c r="B25" s="18"/>
      <c r="C25" s="18"/>
      <c r="D25" s="18"/>
      <c r="E25" s="19" t="s">
        <v>40</v>
      </c>
      <c r="F25" s="18"/>
      <c r="G25" s="18"/>
      <c r="H25" s="18"/>
      <c r="I25" s="17">
        <v>1</v>
      </c>
    </row>
    <row r="26" spans="1:9" x14ac:dyDescent="0.25">
      <c r="A26" s="17">
        <v>2</v>
      </c>
      <c r="B26" s="18"/>
      <c r="C26" s="18"/>
      <c r="D26" s="18"/>
      <c r="E26" s="19" t="s">
        <v>41</v>
      </c>
      <c r="F26" s="18"/>
      <c r="G26" s="18"/>
      <c r="H26" s="18"/>
      <c r="I26" s="17">
        <v>2</v>
      </c>
    </row>
    <row r="27" spans="1:9" x14ac:dyDescent="0.25">
      <c r="A27" s="17">
        <v>3</v>
      </c>
      <c r="B27" s="18"/>
      <c r="C27" s="18"/>
      <c r="D27" s="18"/>
      <c r="E27" s="19" t="s">
        <v>42</v>
      </c>
      <c r="F27" s="18"/>
      <c r="G27" s="18"/>
      <c r="H27" s="18"/>
      <c r="I27" s="17">
        <v>3</v>
      </c>
    </row>
    <row r="28" spans="1:9" x14ac:dyDescent="0.25">
      <c r="A28" s="17">
        <v>4</v>
      </c>
      <c r="B28" s="18"/>
      <c r="C28" s="18"/>
      <c r="D28" s="18"/>
      <c r="E28" s="19">
        <v>16</v>
      </c>
      <c r="F28" s="18"/>
      <c r="G28" s="18"/>
      <c r="H28" s="18"/>
      <c r="I28" s="17">
        <v>4</v>
      </c>
    </row>
    <row r="29" spans="1:9" x14ac:dyDescent="0.25">
      <c r="A29" s="17">
        <v>5</v>
      </c>
      <c r="B29" s="18"/>
      <c r="C29" s="18"/>
      <c r="D29" s="18"/>
      <c r="E29" s="19">
        <v>17</v>
      </c>
      <c r="F29" s="18"/>
      <c r="G29" s="18"/>
      <c r="H29" s="18"/>
      <c r="I29" s="17">
        <v>5</v>
      </c>
    </row>
    <row r="30" spans="1:9" x14ac:dyDescent="0.25">
      <c r="A30" s="17">
        <v>6</v>
      </c>
      <c r="B30" s="18"/>
      <c r="C30" s="18"/>
      <c r="D30" s="18"/>
      <c r="E30" s="19">
        <v>18</v>
      </c>
      <c r="F30" s="18"/>
      <c r="G30" s="18"/>
      <c r="H30" s="18"/>
      <c r="I30" s="17">
        <v>6</v>
      </c>
    </row>
    <row r="31" spans="1:9" x14ac:dyDescent="0.25">
      <c r="A31" s="17">
        <v>7</v>
      </c>
      <c r="B31" s="18">
        <f>SUM(B25:B30)</f>
        <v>0</v>
      </c>
      <c r="C31" s="18">
        <f>SUM(C25:C30)</f>
        <v>0</v>
      </c>
      <c r="D31" s="18"/>
      <c r="E31" s="19" t="s">
        <v>43</v>
      </c>
      <c r="F31" s="18">
        <f>F25+F26+F27+F28+F29+F30</f>
        <v>0</v>
      </c>
      <c r="G31" s="18">
        <f t="shared" ref="G31:H31" si="2">G25+G26+G27+G28+G29+G30</f>
        <v>0</v>
      </c>
      <c r="H31" s="18">
        <f t="shared" si="2"/>
        <v>0</v>
      </c>
      <c r="I31" s="17">
        <v>7</v>
      </c>
    </row>
    <row r="32" spans="1:9" x14ac:dyDescent="0.25">
      <c r="A32" s="17">
        <v>8</v>
      </c>
      <c r="B32" s="18"/>
      <c r="C32" s="18"/>
      <c r="D32" s="18"/>
      <c r="E32" s="19">
        <v>20</v>
      </c>
      <c r="F32" s="18"/>
      <c r="G32" s="18"/>
      <c r="H32" s="18"/>
      <c r="I32" s="17">
        <v>8</v>
      </c>
    </row>
    <row r="33" spans="1:9" x14ac:dyDescent="0.25">
      <c r="A33" s="17"/>
      <c r="B33" s="18"/>
      <c r="C33" s="18"/>
      <c r="D33" s="18"/>
      <c r="E33" s="19" t="s">
        <v>44</v>
      </c>
      <c r="F33" s="18"/>
      <c r="G33" s="18"/>
      <c r="H33" s="18"/>
      <c r="I33" s="17"/>
    </row>
    <row r="34" spans="1:9" x14ac:dyDescent="0.25">
      <c r="A34" s="17">
        <v>11</v>
      </c>
      <c r="B34" s="18"/>
      <c r="C34" s="18"/>
      <c r="D34" s="18"/>
      <c r="E34" s="19" t="s">
        <v>45</v>
      </c>
      <c r="F34" s="18"/>
      <c r="G34" s="18"/>
      <c r="H34" s="18"/>
      <c r="I34" s="17">
        <v>11</v>
      </c>
    </row>
    <row r="35" spans="1:9" x14ac:dyDescent="0.25">
      <c r="A35" s="17">
        <v>12</v>
      </c>
      <c r="B35" s="18"/>
      <c r="C35" s="18"/>
      <c r="D35" s="18"/>
      <c r="E35" s="19" t="s">
        <v>202</v>
      </c>
      <c r="F35" s="18">
        <v>200000</v>
      </c>
      <c r="G35" s="18"/>
      <c r="H35" s="18"/>
      <c r="I35" s="17">
        <v>12</v>
      </c>
    </row>
    <row r="36" spans="1:9" x14ac:dyDescent="0.25">
      <c r="A36" s="17">
        <v>13</v>
      </c>
      <c r="B36" s="18"/>
      <c r="C36" s="18"/>
      <c r="D36" s="18"/>
      <c r="E36" s="19" t="s">
        <v>46</v>
      </c>
      <c r="F36" s="18"/>
      <c r="G36" s="18"/>
      <c r="H36" s="18"/>
      <c r="I36" s="17">
        <v>13</v>
      </c>
    </row>
    <row r="37" spans="1:9" x14ac:dyDescent="0.25">
      <c r="A37" s="17"/>
      <c r="B37" s="18">
        <v>39052</v>
      </c>
      <c r="C37" s="18"/>
      <c r="D37" s="18"/>
      <c r="E37" s="19" t="s">
        <v>47</v>
      </c>
      <c r="F37" s="18"/>
      <c r="G37" s="18"/>
      <c r="H37" s="18"/>
      <c r="I37" s="17"/>
    </row>
    <row r="38" spans="1:9" x14ac:dyDescent="0.25">
      <c r="A38" s="17">
        <v>14</v>
      </c>
      <c r="B38" s="18">
        <f>B34+B35+B36+B37</f>
        <v>39052</v>
      </c>
      <c r="C38" s="18">
        <f>C34+C35+C36+C37</f>
        <v>0</v>
      </c>
      <c r="D38" s="18"/>
      <c r="E38" s="19" t="s">
        <v>48</v>
      </c>
      <c r="F38" s="18">
        <f>F33+F34+F35+F36+F37</f>
        <v>200000</v>
      </c>
      <c r="G38" s="18">
        <f t="shared" ref="G38:H38" si="3">G33+G34+G35+G36+G37</f>
        <v>0</v>
      </c>
      <c r="H38" s="18">
        <f t="shared" si="3"/>
        <v>0</v>
      </c>
      <c r="I38" s="17">
        <v>14</v>
      </c>
    </row>
    <row r="39" spans="1:9" x14ac:dyDescent="0.25">
      <c r="A39" s="17">
        <v>15</v>
      </c>
      <c r="B39" s="18">
        <v>55274</v>
      </c>
      <c r="C39" s="18">
        <v>115881</v>
      </c>
      <c r="D39" s="18">
        <f>C39+C40-C38</f>
        <v>217894</v>
      </c>
      <c r="E39" s="19" t="s">
        <v>49</v>
      </c>
      <c r="F39" s="16">
        <v>268294</v>
      </c>
      <c r="G39" s="16"/>
      <c r="H39" s="16"/>
      <c r="I39" s="17">
        <v>15</v>
      </c>
    </row>
    <row r="40" spans="1:9" ht="15.75" thickBot="1" x14ac:dyDescent="0.3">
      <c r="A40" s="20">
        <v>16</v>
      </c>
      <c r="B40" s="21">
        <v>60607</v>
      </c>
      <c r="C40" s="21">
        <f>C15+C16</f>
        <v>102013</v>
      </c>
      <c r="D40" s="21">
        <f>D15+D16</f>
        <v>50400</v>
      </c>
      <c r="E40" s="23" t="s">
        <v>50</v>
      </c>
      <c r="F40" s="21">
        <v>118694</v>
      </c>
      <c r="G40" s="21"/>
      <c r="H40" s="21"/>
      <c r="I40" s="20">
        <v>16</v>
      </c>
    </row>
    <row r="41" spans="1:9" ht="15.75" thickBot="1" x14ac:dyDescent="0.3">
      <c r="A41" s="24">
        <v>17</v>
      </c>
      <c r="B41" s="25">
        <f>B39+B40</f>
        <v>115881</v>
      </c>
      <c r="C41" s="25">
        <f t="shared" ref="C41:D41" si="4">C39+C40</f>
        <v>217894</v>
      </c>
      <c r="D41" s="25">
        <f t="shared" si="4"/>
        <v>268294</v>
      </c>
      <c r="E41" s="26" t="s">
        <v>51</v>
      </c>
      <c r="F41" s="25">
        <f>F35+F40</f>
        <v>318694</v>
      </c>
      <c r="G41" s="25">
        <f>G39+G40</f>
        <v>0</v>
      </c>
      <c r="H41" s="25">
        <f>H39+H40</f>
        <v>0</v>
      </c>
      <c r="I41" s="27">
        <v>17</v>
      </c>
    </row>
    <row r="42" spans="1:9" x14ac:dyDescent="0.25">
      <c r="D42" s="188" t="s">
        <v>52</v>
      </c>
      <c r="E42" s="188"/>
      <c r="F42" s="188"/>
      <c r="G42" s="30"/>
    </row>
  </sheetData>
  <mergeCells count="17">
    <mergeCell ref="A4:D4"/>
    <mergeCell ref="F4:I4"/>
    <mergeCell ref="A1:B1"/>
    <mergeCell ref="A2:B2"/>
    <mergeCell ref="F2:I2"/>
    <mergeCell ref="A3:D3"/>
    <mergeCell ref="F3:I3"/>
    <mergeCell ref="D42:F42"/>
    <mergeCell ref="A5:D5"/>
    <mergeCell ref="F5:I5"/>
    <mergeCell ref="A6:D6"/>
    <mergeCell ref="F6:I6"/>
    <mergeCell ref="A7:A10"/>
    <mergeCell ref="B7:D7"/>
    <mergeCell ref="F7:H7"/>
    <mergeCell ref="I7:I10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EB43-BCC2-4582-A7B3-160BA57895F0}">
  <dimension ref="A1:J43"/>
  <sheetViews>
    <sheetView topLeftCell="A7" workbookViewId="0">
      <selection activeCell="R31" sqref="R31"/>
    </sheetView>
  </sheetViews>
  <sheetFormatPr defaultRowHeight="15" x14ac:dyDescent="0.25"/>
  <cols>
    <col min="1" max="1" width="2.7109375" bestFit="1" customWidth="1"/>
    <col min="2" max="2" width="17.28515625" bestFit="1" customWidth="1"/>
    <col min="3" max="4" width="8.140625" bestFit="1" customWidth="1"/>
    <col min="5" max="5" width="2.7109375" bestFit="1" customWidth="1"/>
    <col min="6" max="6" width="39.5703125" bestFit="1" customWidth="1"/>
    <col min="7" max="7" width="34.7109375" bestFit="1" customWidth="1"/>
    <col min="8" max="9" width="8.5703125" bestFit="1" customWidth="1"/>
    <col min="10" max="10" width="2.7109375" bestFit="1" customWidth="1"/>
  </cols>
  <sheetData>
    <row r="1" spans="1:10" ht="15.75" x14ac:dyDescent="0.25">
      <c r="A1" s="31"/>
      <c r="B1" s="224" t="s">
        <v>53</v>
      </c>
      <c r="C1" s="225"/>
      <c r="D1" s="32"/>
      <c r="E1" s="226"/>
      <c r="F1" s="226"/>
      <c r="G1" s="32"/>
      <c r="H1" s="32"/>
      <c r="I1" s="32"/>
      <c r="J1" s="31"/>
    </row>
    <row r="2" spans="1:10" ht="18.75" x14ac:dyDescent="0.3">
      <c r="A2" s="31"/>
      <c r="B2" s="224" t="s">
        <v>54</v>
      </c>
      <c r="C2" s="225"/>
      <c r="D2" s="32"/>
      <c r="E2" s="227" t="s">
        <v>55</v>
      </c>
      <c r="F2" s="227"/>
      <c r="G2" s="32"/>
      <c r="H2" s="226"/>
      <c r="I2" s="226"/>
      <c r="J2" s="31"/>
    </row>
    <row r="3" spans="1:10" ht="15.75" x14ac:dyDescent="0.25">
      <c r="A3" s="31"/>
      <c r="B3" s="224"/>
      <c r="C3" s="225"/>
      <c r="D3" s="32"/>
      <c r="E3" s="228" t="s">
        <v>56</v>
      </c>
      <c r="F3" s="228"/>
      <c r="G3" s="32"/>
      <c r="H3" s="226"/>
      <c r="I3" s="226"/>
      <c r="J3" s="31"/>
    </row>
    <row r="4" spans="1:10" ht="15.75" x14ac:dyDescent="0.25">
      <c r="A4" s="31"/>
      <c r="B4" s="224"/>
      <c r="C4" s="225"/>
      <c r="D4" s="32"/>
      <c r="E4" s="229" t="s">
        <v>57</v>
      </c>
      <c r="F4" s="229"/>
      <c r="G4" s="33" t="s">
        <v>58</v>
      </c>
      <c r="H4" s="33"/>
      <c r="I4" s="33"/>
      <c r="J4" s="31"/>
    </row>
    <row r="5" spans="1:10" ht="15.75" x14ac:dyDescent="0.25">
      <c r="A5" s="31"/>
      <c r="B5" s="225"/>
      <c r="C5" s="225"/>
      <c r="D5" s="32"/>
      <c r="E5" s="230"/>
      <c r="F5" s="230"/>
      <c r="G5" s="202" t="s">
        <v>59</v>
      </c>
      <c r="H5" s="202"/>
      <c r="I5" s="202"/>
      <c r="J5" s="31"/>
    </row>
    <row r="6" spans="1:10" ht="15.75" x14ac:dyDescent="0.25">
      <c r="A6" s="204"/>
      <c r="B6" s="211" t="s">
        <v>13</v>
      </c>
      <c r="C6" s="214"/>
      <c r="D6" s="214"/>
      <c r="E6" s="215" t="s">
        <v>60</v>
      </c>
      <c r="F6" s="216"/>
      <c r="G6" s="221" t="s">
        <v>206</v>
      </c>
      <c r="H6" s="222"/>
      <c r="I6" s="223"/>
      <c r="J6" s="204"/>
    </row>
    <row r="7" spans="1:10" ht="15.75" x14ac:dyDescent="0.25">
      <c r="A7" s="205"/>
      <c r="B7" s="207" t="s">
        <v>14</v>
      </c>
      <c r="C7" s="208"/>
      <c r="D7" s="209" t="s">
        <v>209</v>
      </c>
      <c r="E7" s="217"/>
      <c r="F7" s="218"/>
      <c r="G7" s="209" t="s">
        <v>62</v>
      </c>
      <c r="H7" s="209" t="s">
        <v>63</v>
      </c>
      <c r="I7" s="209" t="s">
        <v>64</v>
      </c>
      <c r="J7" s="205"/>
    </row>
    <row r="8" spans="1:10" x14ac:dyDescent="0.25">
      <c r="A8" s="205"/>
      <c r="B8" s="212" t="s">
        <v>207</v>
      </c>
      <c r="C8" s="209" t="s">
        <v>208</v>
      </c>
      <c r="D8" s="210"/>
      <c r="E8" s="217"/>
      <c r="F8" s="218"/>
      <c r="G8" s="210"/>
      <c r="H8" s="211"/>
      <c r="I8" s="210"/>
      <c r="J8" s="205"/>
    </row>
    <row r="9" spans="1:10" x14ac:dyDescent="0.25">
      <c r="A9" s="206"/>
      <c r="B9" s="213"/>
      <c r="C9" s="210"/>
      <c r="D9" s="210"/>
      <c r="E9" s="219"/>
      <c r="F9" s="220"/>
      <c r="G9" s="210"/>
      <c r="H9" s="211"/>
      <c r="I9" s="210"/>
      <c r="J9" s="206"/>
    </row>
    <row r="10" spans="1:10" x14ac:dyDescent="0.25">
      <c r="A10" s="34"/>
      <c r="B10" s="35"/>
      <c r="C10" s="35"/>
      <c r="D10" s="35"/>
      <c r="E10" s="34"/>
      <c r="F10" s="35"/>
      <c r="G10" s="35"/>
      <c r="H10" s="35"/>
      <c r="I10" s="35"/>
      <c r="J10" s="34"/>
    </row>
    <row r="11" spans="1:10" x14ac:dyDescent="0.25">
      <c r="A11" s="36">
        <v>1</v>
      </c>
      <c r="B11" s="37">
        <v>336922</v>
      </c>
      <c r="C11" s="37">
        <v>274413</v>
      </c>
      <c r="D11" s="37">
        <v>372288</v>
      </c>
      <c r="E11" s="36">
        <v>1</v>
      </c>
      <c r="F11" s="38" t="s">
        <v>65</v>
      </c>
      <c r="G11" s="37">
        <v>292247</v>
      </c>
      <c r="H11" s="37"/>
      <c r="I11" s="37"/>
      <c r="J11" s="36">
        <v>1</v>
      </c>
    </row>
    <row r="12" spans="1:10" x14ac:dyDescent="0.25">
      <c r="A12" s="36">
        <v>2</v>
      </c>
      <c r="B12" s="37"/>
      <c r="C12" s="37"/>
      <c r="D12" s="37"/>
      <c r="E12" s="36">
        <v>2</v>
      </c>
      <c r="F12" s="38" t="s">
        <v>66</v>
      </c>
      <c r="G12" s="37"/>
      <c r="H12" s="37"/>
      <c r="I12" s="37"/>
      <c r="J12" s="36">
        <v>2</v>
      </c>
    </row>
    <row r="13" spans="1:10" x14ac:dyDescent="0.25">
      <c r="A13" s="36">
        <v>3</v>
      </c>
      <c r="B13" s="37">
        <v>9833</v>
      </c>
      <c r="C13" s="37">
        <v>4509</v>
      </c>
      <c r="D13" s="37">
        <v>8000</v>
      </c>
      <c r="E13" s="36">
        <v>3</v>
      </c>
      <c r="F13" s="38" t="s">
        <v>67</v>
      </c>
      <c r="G13" s="37">
        <v>8000</v>
      </c>
      <c r="H13" s="37"/>
      <c r="I13" s="37"/>
      <c r="J13" s="36">
        <v>3</v>
      </c>
    </row>
    <row r="14" spans="1:10" x14ac:dyDescent="0.25">
      <c r="A14" s="36">
        <v>4</v>
      </c>
      <c r="B14" s="37">
        <v>4348</v>
      </c>
      <c r="C14" s="37">
        <v>7539</v>
      </c>
      <c r="D14" s="37">
        <v>1200</v>
      </c>
      <c r="E14" s="36">
        <v>4</v>
      </c>
      <c r="F14" s="38" t="s">
        <v>68</v>
      </c>
      <c r="G14" s="37">
        <v>7500</v>
      </c>
      <c r="H14" s="37"/>
      <c r="I14" s="37"/>
      <c r="J14" s="36">
        <v>4</v>
      </c>
    </row>
    <row r="15" spans="1:10" x14ac:dyDescent="0.25">
      <c r="A15" s="36">
        <v>5</v>
      </c>
      <c r="B15" s="37"/>
      <c r="C15" s="37"/>
      <c r="D15" s="37"/>
      <c r="E15" s="36">
        <v>5</v>
      </c>
      <c r="F15" s="39" t="s">
        <v>69</v>
      </c>
      <c r="G15" s="37"/>
      <c r="H15" s="37"/>
      <c r="I15" s="37"/>
      <c r="J15" s="36">
        <v>5</v>
      </c>
    </row>
    <row r="16" spans="1:10" x14ac:dyDescent="0.25">
      <c r="A16" s="36">
        <v>6</v>
      </c>
      <c r="B16" s="37"/>
      <c r="C16" s="37"/>
      <c r="D16" s="37"/>
      <c r="E16" s="36">
        <v>6</v>
      </c>
      <c r="F16" s="40" t="s">
        <v>70</v>
      </c>
      <c r="G16" s="37"/>
      <c r="H16" s="37"/>
      <c r="I16" s="37"/>
      <c r="J16" s="36">
        <v>6</v>
      </c>
    </row>
    <row r="17" spans="1:10" x14ac:dyDescent="0.25">
      <c r="A17" s="36">
        <v>7</v>
      </c>
      <c r="B17" s="37">
        <v>9646</v>
      </c>
      <c r="C17" s="37">
        <v>9171</v>
      </c>
      <c r="D17" s="37">
        <v>4000</v>
      </c>
      <c r="E17" s="36">
        <v>7</v>
      </c>
      <c r="F17" s="41" t="s">
        <v>71</v>
      </c>
      <c r="G17" s="37">
        <v>4000</v>
      </c>
      <c r="H17" s="37"/>
      <c r="I17" s="37"/>
      <c r="J17" s="36">
        <v>7</v>
      </c>
    </row>
    <row r="18" spans="1:10" x14ac:dyDescent="0.25">
      <c r="A18" s="36">
        <v>8</v>
      </c>
      <c r="B18" s="37"/>
      <c r="C18" s="37"/>
      <c r="D18" s="37"/>
      <c r="E18" s="36">
        <v>8</v>
      </c>
      <c r="F18" s="41" t="s">
        <v>72</v>
      </c>
      <c r="G18" s="37"/>
      <c r="H18" s="37"/>
      <c r="I18" s="37"/>
      <c r="J18" s="36">
        <v>8</v>
      </c>
    </row>
    <row r="19" spans="1:10" x14ac:dyDescent="0.25">
      <c r="A19" s="36">
        <v>9</v>
      </c>
      <c r="B19" s="37"/>
      <c r="C19" s="37"/>
      <c r="D19" s="37"/>
      <c r="E19" s="36">
        <v>9</v>
      </c>
      <c r="F19" s="41" t="s">
        <v>73</v>
      </c>
      <c r="G19" s="37"/>
      <c r="H19" s="37"/>
      <c r="I19" s="37"/>
      <c r="J19" s="36">
        <v>9</v>
      </c>
    </row>
    <row r="20" spans="1:10" x14ac:dyDescent="0.25">
      <c r="A20" s="36">
        <v>10</v>
      </c>
      <c r="B20" s="37"/>
      <c r="C20" s="37"/>
      <c r="D20" s="37"/>
      <c r="E20" s="36">
        <v>10</v>
      </c>
      <c r="F20" s="41"/>
      <c r="G20" s="37"/>
      <c r="H20" s="37"/>
      <c r="I20" s="37"/>
      <c r="J20" s="36">
        <v>10</v>
      </c>
    </row>
    <row r="21" spans="1:10" x14ac:dyDescent="0.25">
      <c r="A21" s="36">
        <v>11</v>
      </c>
      <c r="B21" s="37"/>
      <c r="C21" s="37"/>
      <c r="D21" s="37"/>
      <c r="E21" s="36">
        <v>11</v>
      </c>
      <c r="F21" s="41"/>
      <c r="G21" s="37"/>
      <c r="H21" s="37"/>
      <c r="I21" s="37"/>
      <c r="J21" s="36">
        <v>11</v>
      </c>
    </row>
    <row r="22" spans="1:10" x14ac:dyDescent="0.25">
      <c r="A22" s="36">
        <v>12</v>
      </c>
      <c r="B22" s="37"/>
      <c r="C22" s="37"/>
      <c r="D22" s="37"/>
      <c r="E22" s="36">
        <v>12</v>
      </c>
      <c r="F22" s="41"/>
      <c r="G22" s="37"/>
      <c r="H22" s="37"/>
      <c r="I22" s="37"/>
      <c r="J22" s="36">
        <v>12</v>
      </c>
    </row>
    <row r="23" spans="1:10" x14ac:dyDescent="0.25">
      <c r="A23" s="36">
        <v>13</v>
      </c>
      <c r="B23" s="37"/>
      <c r="C23" s="37"/>
      <c r="D23" s="37"/>
      <c r="E23" s="36">
        <v>13</v>
      </c>
      <c r="F23" s="41"/>
      <c r="G23" s="37"/>
      <c r="H23" s="37"/>
      <c r="I23" s="37"/>
      <c r="J23" s="36">
        <v>13</v>
      </c>
    </row>
    <row r="24" spans="1:10" x14ac:dyDescent="0.25">
      <c r="A24" s="36">
        <v>14</v>
      </c>
      <c r="B24" s="37"/>
      <c r="C24" s="37"/>
      <c r="D24" s="37"/>
      <c r="E24" s="36">
        <v>14</v>
      </c>
      <c r="F24" s="41"/>
      <c r="G24" s="37"/>
      <c r="H24" s="37"/>
      <c r="I24" s="37"/>
      <c r="J24" s="36">
        <v>14</v>
      </c>
    </row>
    <row r="25" spans="1:10" x14ac:dyDescent="0.25">
      <c r="A25" s="36">
        <v>15</v>
      </c>
      <c r="B25" s="37"/>
      <c r="C25" s="37"/>
      <c r="D25" s="37"/>
      <c r="E25" s="36">
        <v>15</v>
      </c>
      <c r="F25" s="41"/>
      <c r="G25" s="37"/>
      <c r="H25" s="37"/>
      <c r="I25" s="37"/>
      <c r="J25" s="36">
        <v>15</v>
      </c>
    </row>
    <row r="26" spans="1:10" x14ac:dyDescent="0.25">
      <c r="A26" s="36">
        <v>16</v>
      </c>
      <c r="B26" s="37"/>
      <c r="C26" s="37"/>
      <c r="D26" s="37"/>
      <c r="E26" s="36">
        <v>16</v>
      </c>
      <c r="F26" s="41"/>
      <c r="G26" s="37"/>
      <c r="H26" s="37"/>
      <c r="I26" s="37"/>
      <c r="J26" s="36">
        <v>16</v>
      </c>
    </row>
    <row r="27" spans="1:10" x14ac:dyDescent="0.25">
      <c r="A27" s="36">
        <v>17</v>
      </c>
      <c r="B27" s="37"/>
      <c r="C27" s="37"/>
      <c r="D27" s="37"/>
      <c r="E27" s="36">
        <v>17</v>
      </c>
      <c r="F27" s="41"/>
      <c r="G27" s="37"/>
      <c r="H27" s="37"/>
      <c r="I27" s="37"/>
      <c r="J27" s="36">
        <v>17</v>
      </c>
    </row>
    <row r="28" spans="1:10" x14ac:dyDescent="0.25">
      <c r="A28" s="36">
        <v>18</v>
      </c>
      <c r="B28" s="37"/>
      <c r="C28" s="37"/>
      <c r="D28" s="37"/>
      <c r="E28" s="36">
        <v>18</v>
      </c>
      <c r="F28" s="41"/>
      <c r="G28" s="37"/>
      <c r="H28" s="37"/>
      <c r="I28" s="37"/>
      <c r="J28" s="36">
        <v>18</v>
      </c>
    </row>
    <row r="29" spans="1:10" x14ac:dyDescent="0.25">
      <c r="A29" s="36">
        <v>19</v>
      </c>
      <c r="B29" s="37"/>
      <c r="C29" s="37"/>
      <c r="D29" s="37"/>
      <c r="E29" s="36">
        <v>19</v>
      </c>
      <c r="F29" s="41"/>
      <c r="G29" s="37"/>
      <c r="H29" s="37"/>
      <c r="I29" s="37"/>
      <c r="J29" s="36">
        <v>19</v>
      </c>
    </row>
    <row r="30" spans="1:10" x14ac:dyDescent="0.25">
      <c r="A30" s="36">
        <v>20</v>
      </c>
      <c r="B30" s="37"/>
      <c r="C30" s="37"/>
      <c r="D30" s="37"/>
      <c r="E30" s="36">
        <v>20</v>
      </c>
      <c r="F30" s="41"/>
      <c r="G30" s="37"/>
      <c r="H30" s="37"/>
      <c r="I30" s="37"/>
      <c r="J30" s="36">
        <v>20</v>
      </c>
    </row>
    <row r="31" spans="1:10" x14ac:dyDescent="0.25">
      <c r="A31" s="36">
        <v>21</v>
      </c>
      <c r="B31" s="37"/>
      <c r="C31" s="37"/>
      <c r="D31" s="37"/>
      <c r="E31" s="36">
        <v>21</v>
      </c>
      <c r="F31" s="41"/>
      <c r="G31" s="37"/>
      <c r="H31" s="37"/>
      <c r="I31" s="37"/>
      <c r="J31" s="36">
        <v>21</v>
      </c>
    </row>
    <row r="32" spans="1:10" x14ac:dyDescent="0.25">
      <c r="A32" s="36">
        <v>22</v>
      </c>
      <c r="B32" s="37"/>
      <c r="C32" s="37"/>
      <c r="D32" s="37"/>
      <c r="E32" s="36">
        <v>22</v>
      </c>
      <c r="F32" s="41"/>
      <c r="G32" s="37"/>
      <c r="H32" s="37"/>
      <c r="I32" s="37"/>
      <c r="J32" s="36">
        <v>22</v>
      </c>
    </row>
    <row r="33" spans="1:10" x14ac:dyDescent="0.25">
      <c r="A33" s="36">
        <v>23</v>
      </c>
      <c r="B33" s="37"/>
      <c r="C33" s="37"/>
      <c r="D33" s="37"/>
      <c r="E33" s="36">
        <v>23</v>
      </c>
      <c r="F33" s="41"/>
      <c r="G33" s="37"/>
      <c r="H33" s="37"/>
      <c r="I33" s="37"/>
      <c r="J33" s="36">
        <v>23</v>
      </c>
    </row>
    <row r="34" spans="1:10" x14ac:dyDescent="0.25">
      <c r="A34" s="36">
        <v>24</v>
      </c>
      <c r="B34" s="37"/>
      <c r="C34" s="37"/>
      <c r="D34" s="37"/>
      <c r="E34" s="36">
        <v>24</v>
      </c>
      <c r="F34" s="41"/>
      <c r="G34" s="37"/>
      <c r="H34" s="37"/>
      <c r="I34" s="37"/>
      <c r="J34" s="36">
        <v>24</v>
      </c>
    </row>
    <row r="35" spans="1:10" x14ac:dyDescent="0.25">
      <c r="A35" s="36">
        <v>25</v>
      </c>
      <c r="B35" s="37"/>
      <c r="C35" s="37"/>
      <c r="D35" s="37"/>
      <c r="E35" s="36">
        <v>25</v>
      </c>
      <c r="F35" s="41"/>
      <c r="G35" s="37"/>
      <c r="H35" s="37"/>
      <c r="I35" s="37"/>
      <c r="J35" s="36">
        <v>25</v>
      </c>
    </row>
    <row r="36" spans="1:10" x14ac:dyDescent="0.25">
      <c r="A36" s="36">
        <v>26</v>
      </c>
      <c r="B36" s="37"/>
      <c r="C36" s="37"/>
      <c r="D36" s="37"/>
      <c r="E36" s="36">
        <v>26</v>
      </c>
      <c r="F36" s="41"/>
      <c r="G36" s="37"/>
      <c r="H36" s="37"/>
      <c r="I36" s="37"/>
      <c r="J36" s="36">
        <v>26</v>
      </c>
    </row>
    <row r="37" spans="1:10" x14ac:dyDescent="0.25">
      <c r="A37" s="36">
        <v>27</v>
      </c>
      <c r="B37" s="37"/>
      <c r="C37" s="37"/>
      <c r="D37" s="37"/>
      <c r="E37" s="36">
        <v>27</v>
      </c>
      <c r="F37" s="41"/>
      <c r="G37" s="37"/>
      <c r="H37" s="37"/>
      <c r="I37" s="37"/>
      <c r="J37" s="36">
        <v>27</v>
      </c>
    </row>
    <row r="38" spans="1:10" x14ac:dyDescent="0.25">
      <c r="A38" s="36">
        <v>28</v>
      </c>
      <c r="B38" s="37" t="s">
        <v>1</v>
      </c>
      <c r="C38" s="37"/>
      <c r="D38" s="37" t="s">
        <v>1</v>
      </c>
      <c r="E38" s="36">
        <v>28</v>
      </c>
      <c r="F38" s="41"/>
      <c r="G38" s="37"/>
      <c r="H38" s="37"/>
      <c r="I38" s="37"/>
      <c r="J38" s="36">
        <v>28</v>
      </c>
    </row>
    <row r="39" spans="1:10" x14ac:dyDescent="0.25">
      <c r="A39" s="36">
        <v>29</v>
      </c>
      <c r="B39" s="37">
        <f t="shared" ref="B39:I39" si="0">SUM(B11:B38)</f>
        <v>360749</v>
      </c>
      <c r="C39" s="37">
        <f t="shared" si="0"/>
        <v>295632</v>
      </c>
      <c r="D39" s="37">
        <f t="shared" si="0"/>
        <v>385488</v>
      </c>
      <c r="E39" s="36">
        <v>29</v>
      </c>
      <c r="F39" s="38" t="s">
        <v>74</v>
      </c>
      <c r="G39" s="37">
        <f>G11+G12+G13+G14+G15+G17+G18+G19</f>
        <v>311747</v>
      </c>
      <c r="H39" s="37">
        <f t="shared" si="0"/>
        <v>0</v>
      </c>
      <c r="I39" s="37">
        <f t="shared" si="0"/>
        <v>0</v>
      </c>
      <c r="J39" s="36">
        <v>29</v>
      </c>
    </row>
    <row r="40" spans="1:10" x14ac:dyDescent="0.25">
      <c r="A40" s="36">
        <v>30</v>
      </c>
      <c r="B40" s="42"/>
      <c r="C40" s="42"/>
      <c r="D40" s="37">
        <v>425606</v>
      </c>
      <c r="E40" s="36">
        <v>30</v>
      </c>
      <c r="F40" s="38" t="s">
        <v>75</v>
      </c>
      <c r="G40" s="37">
        <v>455082</v>
      </c>
      <c r="H40" s="37"/>
      <c r="I40" s="37"/>
      <c r="J40" s="36">
        <v>30</v>
      </c>
    </row>
    <row r="41" spans="1:10" ht="15.75" thickBot="1" x14ac:dyDescent="0.3">
      <c r="A41" s="43">
        <v>31</v>
      </c>
      <c r="B41" s="44">
        <v>429968</v>
      </c>
      <c r="C41" s="44">
        <v>453747</v>
      </c>
      <c r="D41" s="45"/>
      <c r="E41" s="43">
        <v>31</v>
      </c>
      <c r="F41" s="46" t="s">
        <v>76</v>
      </c>
      <c r="G41" s="45"/>
      <c r="H41" s="45"/>
      <c r="I41" s="45"/>
      <c r="J41" s="43">
        <v>31</v>
      </c>
    </row>
    <row r="42" spans="1:10" ht="15.75" thickBot="1" x14ac:dyDescent="0.3">
      <c r="A42" s="47">
        <v>32</v>
      </c>
      <c r="B42" s="48">
        <f>B39+B41</f>
        <v>790717</v>
      </c>
      <c r="C42" s="48">
        <f>C39+C41</f>
        <v>749379</v>
      </c>
      <c r="D42" s="48">
        <f t="shared" ref="D42:I42" si="1">D39+D40</f>
        <v>811094</v>
      </c>
      <c r="E42" s="49">
        <v>32</v>
      </c>
      <c r="F42" s="50" t="s">
        <v>77</v>
      </c>
      <c r="G42" s="48">
        <f t="shared" si="1"/>
        <v>766829</v>
      </c>
      <c r="H42" s="48">
        <f t="shared" si="1"/>
        <v>0</v>
      </c>
      <c r="I42" s="48">
        <f t="shared" si="1"/>
        <v>0</v>
      </c>
      <c r="J42" s="51">
        <v>32</v>
      </c>
    </row>
    <row r="43" spans="1:10" x14ac:dyDescent="0.25">
      <c r="A43" s="31"/>
      <c r="B43" s="52" t="s">
        <v>78</v>
      </c>
      <c r="C43" s="52"/>
      <c r="D43" s="203" t="s">
        <v>52</v>
      </c>
      <c r="E43" s="203"/>
      <c r="F43" s="203"/>
      <c r="G43" s="203"/>
      <c r="H43" s="32"/>
      <c r="I43" s="32"/>
      <c r="J43" s="31"/>
    </row>
  </sheetData>
  <mergeCells count="26">
    <mergeCell ref="A6:A9"/>
    <mergeCell ref="B6:D6"/>
    <mergeCell ref="E6:F9"/>
    <mergeCell ref="G6:I6"/>
    <mergeCell ref="B1:C1"/>
    <mergeCell ref="E1:F1"/>
    <mergeCell ref="B2:C2"/>
    <mergeCell ref="E2:F2"/>
    <mergeCell ref="H2:I2"/>
    <mergeCell ref="B3:C3"/>
    <mergeCell ref="E3:F3"/>
    <mergeCell ref="H3:I3"/>
    <mergeCell ref="B4:C4"/>
    <mergeCell ref="E4:F4"/>
    <mergeCell ref="B5:C5"/>
    <mergeCell ref="E5:F5"/>
    <mergeCell ref="G5:I5"/>
    <mergeCell ref="D43:G43"/>
    <mergeCell ref="J6:J9"/>
    <mergeCell ref="B7:C7"/>
    <mergeCell ref="D7:D9"/>
    <mergeCell ref="G7:G9"/>
    <mergeCell ref="H7:H9"/>
    <mergeCell ref="I7:I9"/>
    <mergeCell ref="B8:B9"/>
    <mergeCell ref="C8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46FC-1733-47CD-B004-FB41CB23811E}">
  <dimension ref="A1:I46"/>
  <sheetViews>
    <sheetView topLeftCell="A16" workbookViewId="0">
      <selection activeCell="F43" sqref="F43"/>
    </sheetView>
  </sheetViews>
  <sheetFormatPr defaultRowHeight="15" x14ac:dyDescent="0.25"/>
  <cols>
    <col min="1" max="1" width="2.7109375" bestFit="1" customWidth="1"/>
    <col min="2" max="2" width="13.7109375" bestFit="1" customWidth="1"/>
    <col min="3" max="3" width="11.28515625" bestFit="1" customWidth="1"/>
    <col min="4" max="4" width="12.140625" bestFit="1" customWidth="1"/>
    <col min="5" max="5" width="35.5703125" bestFit="1" customWidth="1"/>
    <col min="6" max="6" width="11.140625" bestFit="1" customWidth="1"/>
    <col min="7" max="7" width="13.42578125" bestFit="1" customWidth="1"/>
    <col min="8" max="8" width="12.140625" bestFit="1" customWidth="1"/>
    <col min="9" max="9" width="2.7109375" bestFit="1" customWidth="1"/>
  </cols>
  <sheetData>
    <row r="1" spans="1:9" ht="15.75" x14ac:dyDescent="0.25">
      <c r="A1" s="53"/>
      <c r="B1" s="53"/>
      <c r="C1" s="53"/>
      <c r="D1" s="243" t="s">
        <v>79</v>
      </c>
      <c r="E1" s="243"/>
      <c r="F1" s="243"/>
      <c r="G1" s="54"/>
      <c r="H1" s="54"/>
      <c r="I1" s="54"/>
    </row>
    <row r="2" spans="1:9" ht="15.75" x14ac:dyDescent="0.25">
      <c r="A2" s="53"/>
      <c r="B2" s="55" t="s">
        <v>53</v>
      </c>
      <c r="C2" s="53"/>
      <c r="D2" s="244" t="s">
        <v>80</v>
      </c>
      <c r="E2" s="244"/>
      <c r="F2" s="244"/>
      <c r="G2" s="54"/>
      <c r="H2" s="54"/>
      <c r="I2" s="54"/>
    </row>
    <row r="3" spans="1:9" ht="15.75" x14ac:dyDescent="0.25">
      <c r="A3" s="53"/>
      <c r="B3" s="55" t="s">
        <v>81</v>
      </c>
      <c r="C3" s="53"/>
      <c r="D3" s="245" t="s">
        <v>9</v>
      </c>
      <c r="E3" s="245"/>
      <c r="F3" s="245"/>
      <c r="H3" s="54"/>
      <c r="I3" s="54"/>
    </row>
    <row r="4" spans="1:9" ht="15.75" x14ac:dyDescent="0.25">
      <c r="A4" s="56"/>
      <c r="B4" s="56"/>
      <c r="C4" s="56"/>
      <c r="D4" s="57"/>
      <c r="E4" s="57" t="s">
        <v>82</v>
      </c>
      <c r="F4" s="58"/>
      <c r="G4" s="246" t="s">
        <v>1</v>
      </c>
      <c r="H4" s="246"/>
      <c r="I4" s="246"/>
    </row>
    <row r="5" spans="1:9" ht="15.75" x14ac:dyDescent="0.25">
      <c r="A5" s="247"/>
      <c r="B5" s="250" t="s">
        <v>13</v>
      </c>
      <c r="C5" s="251"/>
      <c r="D5" s="252"/>
      <c r="E5" s="253" t="s">
        <v>83</v>
      </c>
      <c r="F5" s="256" t="s">
        <v>205</v>
      </c>
      <c r="G5" s="257"/>
      <c r="H5" s="258"/>
      <c r="I5" s="261"/>
    </row>
    <row r="6" spans="1:9" x14ac:dyDescent="0.25">
      <c r="A6" s="248"/>
      <c r="B6" s="264" t="s">
        <v>14</v>
      </c>
      <c r="C6" s="265"/>
      <c r="D6" s="59" t="s">
        <v>15</v>
      </c>
      <c r="E6" s="254"/>
      <c r="F6" s="259"/>
      <c r="G6" s="255"/>
      <c r="H6" s="260"/>
      <c r="I6" s="262"/>
    </row>
    <row r="7" spans="1:9" x14ac:dyDescent="0.25">
      <c r="A7" s="248"/>
      <c r="B7" s="59" t="s">
        <v>20</v>
      </c>
      <c r="C7" s="59" t="s">
        <v>21</v>
      </c>
      <c r="D7" s="60" t="s">
        <v>22</v>
      </c>
      <c r="E7" s="254"/>
      <c r="F7" s="59" t="s">
        <v>17</v>
      </c>
      <c r="G7" s="59" t="s">
        <v>18</v>
      </c>
      <c r="H7" s="59" t="s">
        <v>19</v>
      </c>
      <c r="I7" s="262"/>
    </row>
    <row r="8" spans="1:9" x14ac:dyDescent="0.25">
      <c r="A8" s="249"/>
      <c r="B8" s="61" t="s">
        <v>27</v>
      </c>
      <c r="C8" s="61" t="s">
        <v>199</v>
      </c>
      <c r="D8" s="61" t="s">
        <v>200</v>
      </c>
      <c r="E8" s="255"/>
      <c r="F8" s="61" t="s">
        <v>23</v>
      </c>
      <c r="G8" s="61" t="s">
        <v>24</v>
      </c>
      <c r="H8" s="61" t="s">
        <v>25</v>
      </c>
      <c r="I8" s="263"/>
    </row>
    <row r="9" spans="1:9" x14ac:dyDescent="0.25">
      <c r="A9" s="62"/>
      <c r="B9" s="239"/>
      <c r="C9" s="239"/>
      <c r="D9" s="239"/>
      <c r="E9" s="63" t="s">
        <v>84</v>
      </c>
      <c r="F9" s="239"/>
      <c r="G9" s="239"/>
      <c r="H9" s="239"/>
      <c r="I9" s="64"/>
    </row>
    <row r="10" spans="1:9" x14ac:dyDescent="0.25">
      <c r="A10" s="65">
        <v>1</v>
      </c>
      <c r="B10" s="66"/>
      <c r="C10" s="66"/>
      <c r="D10" s="66"/>
      <c r="E10" s="67">
        <v>1</v>
      </c>
      <c r="F10" s="66"/>
      <c r="G10" s="66"/>
      <c r="H10" s="66"/>
      <c r="I10" s="65">
        <v>1</v>
      </c>
    </row>
    <row r="11" spans="1:9" x14ac:dyDescent="0.25">
      <c r="A11" s="65">
        <v>2</v>
      </c>
      <c r="B11" s="66"/>
      <c r="C11" s="66"/>
      <c r="D11" s="66"/>
      <c r="E11" s="67">
        <v>2</v>
      </c>
      <c r="F11" s="66"/>
      <c r="G11" s="66"/>
      <c r="H11" s="66"/>
      <c r="I11" s="65">
        <v>2</v>
      </c>
    </row>
    <row r="12" spans="1:9" x14ac:dyDescent="0.25">
      <c r="A12" s="68">
        <v>3</v>
      </c>
      <c r="B12" s="69">
        <v>156058</v>
      </c>
      <c r="C12" s="69">
        <v>192067</v>
      </c>
      <c r="D12" s="69">
        <v>218500</v>
      </c>
      <c r="E12" s="70" t="s">
        <v>85</v>
      </c>
      <c r="F12" s="69">
        <f>'LB-31 Admin'!H18</f>
        <v>286500</v>
      </c>
      <c r="G12" s="69"/>
      <c r="H12" s="69"/>
      <c r="I12" s="68">
        <v>3</v>
      </c>
    </row>
    <row r="13" spans="1:9" ht="15.75" thickBot="1" x14ac:dyDescent="0.3">
      <c r="A13" s="68">
        <v>4</v>
      </c>
      <c r="B13" s="71">
        <v>2</v>
      </c>
      <c r="C13" s="71">
        <v>3</v>
      </c>
      <c r="D13" s="71">
        <v>3</v>
      </c>
      <c r="E13" s="72" t="s">
        <v>86</v>
      </c>
      <c r="F13" s="71">
        <v>3</v>
      </c>
      <c r="G13" s="71">
        <v>3</v>
      </c>
      <c r="H13" s="71">
        <v>3</v>
      </c>
      <c r="I13" s="68">
        <v>4</v>
      </c>
    </row>
    <row r="14" spans="1:9" x14ac:dyDescent="0.25">
      <c r="A14" s="73" t="s">
        <v>1</v>
      </c>
      <c r="B14" s="232"/>
      <c r="C14" s="232"/>
      <c r="D14" s="233"/>
      <c r="E14" s="74" t="s">
        <v>87</v>
      </c>
      <c r="F14" s="231"/>
      <c r="G14" s="232"/>
      <c r="H14" s="232"/>
      <c r="I14" s="75"/>
    </row>
    <row r="15" spans="1:9" x14ac:dyDescent="0.25">
      <c r="A15" s="65">
        <v>5</v>
      </c>
      <c r="B15" s="66">
        <v>34264</v>
      </c>
      <c r="C15" s="66">
        <v>36312</v>
      </c>
      <c r="D15" s="66">
        <v>44900</v>
      </c>
      <c r="E15" s="67" t="s">
        <v>88</v>
      </c>
      <c r="F15" s="66">
        <f>'LB-31 Admin'!H40</f>
        <v>48350</v>
      </c>
      <c r="G15" s="66"/>
      <c r="H15" s="66"/>
      <c r="I15" s="65">
        <v>5</v>
      </c>
    </row>
    <row r="16" spans="1:9" x14ac:dyDescent="0.25">
      <c r="A16" s="65">
        <v>6</v>
      </c>
      <c r="B16" s="66">
        <v>108855</v>
      </c>
      <c r="C16" s="66">
        <v>109246</v>
      </c>
      <c r="D16" s="66">
        <v>158895</v>
      </c>
      <c r="E16" s="67" t="s">
        <v>89</v>
      </c>
      <c r="F16" s="66">
        <f>'LB-31 FF&amp;R'!H28</f>
        <v>164800</v>
      </c>
      <c r="G16" s="66"/>
      <c r="H16" s="66"/>
      <c r="I16" s="65">
        <v>6</v>
      </c>
    </row>
    <row r="17" spans="1:9" ht="15.75" thickBot="1" x14ac:dyDescent="0.3">
      <c r="A17" s="76">
        <v>7</v>
      </c>
      <c r="B17" s="77">
        <f t="shared" ref="B17:H17" si="0">B15+B16</f>
        <v>143119</v>
      </c>
      <c r="C17" s="77">
        <f t="shared" si="0"/>
        <v>145558</v>
      </c>
      <c r="D17" s="77">
        <f t="shared" si="0"/>
        <v>203795</v>
      </c>
      <c r="E17" s="70" t="s">
        <v>90</v>
      </c>
      <c r="F17" s="77">
        <f t="shared" si="0"/>
        <v>213150</v>
      </c>
      <c r="G17" s="77">
        <f t="shared" si="0"/>
        <v>0</v>
      </c>
      <c r="H17" s="77">
        <f t="shared" si="0"/>
        <v>0</v>
      </c>
      <c r="I17" s="76">
        <v>7</v>
      </c>
    </row>
    <row r="18" spans="1:9" x14ac:dyDescent="0.25">
      <c r="A18" s="78"/>
      <c r="B18" s="240"/>
      <c r="C18" s="241"/>
      <c r="D18" s="242"/>
      <c r="E18" s="79" t="s">
        <v>91</v>
      </c>
      <c r="F18" s="240"/>
      <c r="G18" s="241"/>
      <c r="H18" s="242"/>
      <c r="I18" s="78"/>
    </row>
    <row r="19" spans="1:9" x14ac:dyDescent="0.25">
      <c r="A19" s="80">
        <v>8</v>
      </c>
      <c r="B19" s="81">
        <f>'[1]LB-31Admin'!B40</f>
        <v>0</v>
      </c>
      <c r="C19" s="81">
        <f>'[1]LB-31Admin'!C40</f>
        <v>0</v>
      </c>
      <c r="D19" s="81">
        <f>'[1]LB-31Admin'!D40</f>
        <v>0</v>
      </c>
      <c r="E19" s="67" t="s">
        <v>92</v>
      </c>
      <c r="F19" s="81">
        <f>'LB-31 Admin'!H44</f>
        <v>0</v>
      </c>
      <c r="G19" s="81"/>
      <c r="H19" s="81"/>
      <c r="I19" s="80">
        <v>8</v>
      </c>
    </row>
    <row r="20" spans="1:9" x14ac:dyDescent="0.25">
      <c r="A20" s="65">
        <v>9</v>
      </c>
      <c r="B20" s="66">
        <v>19349</v>
      </c>
      <c r="C20" s="66">
        <v>13770</v>
      </c>
      <c r="D20" s="66">
        <v>125000</v>
      </c>
      <c r="E20" s="67" t="s">
        <v>93</v>
      </c>
      <c r="F20" s="66">
        <f>'LB-31 FF&amp;R'!H39</f>
        <v>75000</v>
      </c>
      <c r="G20" s="66"/>
      <c r="H20" s="66"/>
      <c r="I20" s="65">
        <v>9</v>
      </c>
    </row>
    <row r="21" spans="1:9" ht="15.75" thickBot="1" x14ac:dyDescent="0.3">
      <c r="A21" s="68">
        <v>10</v>
      </c>
      <c r="B21" s="82">
        <f t="shared" ref="B21:H21" si="1">B19+B20</f>
        <v>19349</v>
      </c>
      <c r="C21" s="82">
        <f t="shared" si="1"/>
        <v>13770</v>
      </c>
      <c r="D21" s="82">
        <f t="shared" si="1"/>
        <v>125000</v>
      </c>
      <c r="E21" s="83" t="s">
        <v>94</v>
      </c>
      <c r="F21" s="82">
        <f t="shared" si="1"/>
        <v>75000</v>
      </c>
      <c r="G21" s="82">
        <f t="shared" si="1"/>
        <v>0</v>
      </c>
      <c r="H21" s="82">
        <f t="shared" si="1"/>
        <v>0</v>
      </c>
      <c r="I21" s="68">
        <v>10</v>
      </c>
    </row>
    <row r="22" spans="1:9" x14ac:dyDescent="0.25">
      <c r="A22" s="62"/>
      <c r="B22" s="231"/>
      <c r="C22" s="232"/>
      <c r="D22" s="233"/>
      <c r="E22" s="74" t="s">
        <v>95</v>
      </c>
      <c r="F22" s="231"/>
      <c r="G22" s="232"/>
      <c r="H22" s="233"/>
      <c r="I22" s="62"/>
    </row>
    <row r="23" spans="1:9" x14ac:dyDescent="0.25">
      <c r="A23" s="65">
        <v>11</v>
      </c>
      <c r="B23" s="66">
        <f>'[1]LB-31FF&amp;R'!B42+'[1]LB-31FF&amp;R'!B43</f>
        <v>15570</v>
      </c>
      <c r="C23" s="66">
        <f>'[1]LB-31FF&amp;R'!C42+'[1]LB-31FF&amp;R'!C43</f>
        <v>15570</v>
      </c>
      <c r="D23" s="66">
        <f>'LB-31 FF&amp;R'!D42+'LB-31 FF&amp;R'!D43</f>
        <v>15570</v>
      </c>
      <c r="E23" s="67" t="s">
        <v>96</v>
      </c>
      <c r="F23" s="66">
        <f>'LB-31 FF&amp;R'!H42+'LB-31 FF&amp;R'!H43</f>
        <v>15571</v>
      </c>
      <c r="G23" s="66"/>
      <c r="H23" s="66"/>
      <c r="I23" s="65">
        <v>11</v>
      </c>
    </row>
    <row r="24" spans="1:9" x14ac:dyDescent="0.25">
      <c r="A24" s="65">
        <v>12</v>
      </c>
      <c r="B24" s="66">
        <f>'[1]LB-31FF&amp;R'!B44+'[1]LB-31FF&amp;R'!B45</f>
        <v>17963</v>
      </c>
      <c r="C24" s="66">
        <f>'[1]LB-31FF&amp;R'!C44+'[1]LB-31FF&amp;R'!C45</f>
        <v>17963</v>
      </c>
      <c r="D24" s="66">
        <f>'LB-31 FF&amp;R'!D44+'LB-31 FF&amp;R'!D45</f>
        <v>17962</v>
      </c>
      <c r="E24" s="67" t="s">
        <v>97</v>
      </c>
      <c r="F24" s="66">
        <f>'LB-31 FF&amp;R'!H44+'LB-31 FF&amp;R'!H45</f>
        <v>17964</v>
      </c>
      <c r="G24" s="66"/>
      <c r="H24" s="66"/>
      <c r="I24" s="65">
        <v>12</v>
      </c>
    </row>
    <row r="25" spans="1:9" ht="15.75" thickBot="1" x14ac:dyDescent="0.3">
      <c r="A25" s="68">
        <v>13</v>
      </c>
      <c r="B25" s="82">
        <f t="shared" ref="B25:H25" si="2">B23+B24</f>
        <v>33533</v>
      </c>
      <c r="C25" s="82">
        <f t="shared" si="2"/>
        <v>33533</v>
      </c>
      <c r="D25" s="82">
        <f t="shared" si="2"/>
        <v>33532</v>
      </c>
      <c r="E25" s="83" t="s">
        <v>98</v>
      </c>
      <c r="F25" s="82">
        <f t="shared" si="2"/>
        <v>33535</v>
      </c>
      <c r="G25" s="82">
        <f t="shared" si="2"/>
        <v>0</v>
      </c>
      <c r="H25" s="82">
        <f t="shared" si="2"/>
        <v>0</v>
      </c>
      <c r="I25" s="68">
        <v>13</v>
      </c>
    </row>
    <row r="26" spans="1:9" x14ac:dyDescent="0.25">
      <c r="A26" s="84"/>
      <c r="B26" s="236"/>
      <c r="C26" s="237"/>
      <c r="D26" s="238"/>
      <c r="E26" s="79" t="s">
        <v>99</v>
      </c>
      <c r="F26" s="236"/>
      <c r="G26" s="237"/>
      <c r="H26" s="238"/>
      <c r="I26" s="84"/>
    </row>
    <row r="27" spans="1:9" x14ac:dyDescent="0.25">
      <c r="A27" s="80">
        <v>14</v>
      </c>
      <c r="B27" s="81">
        <v>0</v>
      </c>
      <c r="C27" s="81">
        <v>0</v>
      </c>
      <c r="D27" s="81">
        <v>0</v>
      </c>
      <c r="E27" s="67">
        <v>14</v>
      </c>
      <c r="F27" s="81"/>
      <c r="G27" s="81">
        <v>0</v>
      </c>
      <c r="H27" s="81">
        <v>0</v>
      </c>
      <c r="I27" s="80">
        <v>14</v>
      </c>
    </row>
    <row r="28" spans="1:9" x14ac:dyDescent="0.25">
      <c r="A28" s="65">
        <v>15</v>
      </c>
      <c r="B28" s="66">
        <v>0</v>
      </c>
      <c r="C28" s="66">
        <v>0</v>
      </c>
      <c r="D28" s="66">
        <v>0</v>
      </c>
      <c r="E28" s="67">
        <v>15</v>
      </c>
      <c r="F28" s="66"/>
      <c r="G28" s="66">
        <v>0</v>
      </c>
      <c r="H28" s="66">
        <v>0</v>
      </c>
      <c r="I28" s="65">
        <v>15</v>
      </c>
    </row>
    <row r="29" spans="1:9" ht="15.75" thickBot="1" x14ac:dyDescent="0.3">
      <c r="A29" s="68">
        <v>16</v>
      </c>
      <c r="B29" s="82">
        <v>0</v>
      </c>
      <c r="C29" s="82">
        <f t="shared" ref="C29:H29" si="3">C27+C28</f>
        <v>0</v>
      </c>
      <c r="D29" s="82">
        <f t="shared" si="3"/>
        <v>0</v>
      </c>
      <c r="E29" s="83" t="s">
        <v>100</v>
      </c>
      <c r="F29" s="82">
        <f t="shared" si="3"/>
        <v>0</v>
      </c>
      <c r="G29" s="82">
        <f>G27+F30</f>
        <v>0</v>
      </c>
      <c r="H29" s="82">
        <f t="shared" si="3"/>
        <v>0</v>
      </c>
      <c r="I29" s="68">
        <v>16</v>
      </c>
    </row>
    <row r="30" spans="1:9" x14ac:dyDescent="0.25">
      <c r="A30" s="62"/>
      <c r="B30" s="231" t="s">
        <v>1</v>
      </c>
      <c r="C30" s="232"/>
      <c r="D30" s="233"/>
      <c r="E30" s="74" t="s">
        <v>101</v>
      </c>
      <c r="F30" s="231"/>
      <c r="G30" s="232"/>
      <c r="H30" s="233"/>
      <c r="I30" s="62"/>
    </row>
    <row r="31" spans="1:9" x14ac:dyDescent="0.25">
      <c r="A31" s="65">
        <v>17</v>
      </c>
      <c r="B31" s="85">
        <v>60000</v>
      </c>
      <c r="C31" s="85">
        <v>100000</v>
      </c>
      <c r="D31" s="85">
        <v>50000</v>
      </c>
      <c r="E31" s="86" t="s">
        <v>102</v>
      </c>
      <c r="F31" s="85">
        <f>'LB-31 FF&amp;R'!H30</f>
        <v>50000</v>
      </c>
      <c r="G31" s="85"/>
      <c r="H31" s="85"/>
      <c r="I31" s="65">
        <v>17</v>
      </c>
    </row>
    <row r="32" spans="1:9" x14ac:dyDescent="0.25">
      <c r="A32" s="65">
        <v>18</v>
      </c>
      <c r="B32" s="85"/>
      <c r="C32" s="85"/>
      <c r="D32" s="85"/>
      <c r="E32" s="86">
        <v>18</v>
      </c>
      <c r="F32" s="85"/>
      <c r="G32" s="85"/>
      <c r="H32" s="85"/>
      <c r="I32" s="65">
        <v>18</v>
      </c>
    </row>
    <row r="33" spans="1:9" x14ac:dyDescent="0.25">
      <c r="A33" s="65">
        <v>19</v>
      </c>
      <c r="B33" s="65"/>
      <c r="C33" s="87"/>
      <c r="D33" s="87"/>
      <c r="E33" s="67">
        <v>19</v>
      </c>
      <c r="F33" s="87"/>
      <c r="G33" s="87"/>
      <c r="H33" s="87"/>
      <c r="I33" s="65">
        <v>19</v>
      </c>
    </row>
    <row r="34" spans="1:9" x14ac:dyDescent="0.25">
      <c r="A34" s="88">
        <v>20</v>
      </c>
      <c r="B34" s="89"/>
      <c r="C34" s="89"/>
      <c r="D34" s="89"/>
      <c r="E34" s="90">
        <v>20</v>
      </c>
      <c r="F34" s="89"/>
      <c r="G34" s="89"/>
      <c r="H34" s="89"/>
      <c r="I34" s="88">
        <v>20</v>
      </c>
    </row>
    <row r="35" spans="1:9" x14ac:dyDescent="0.25">
      <c r="A35" s="80">
        <v>21</v>
      </c>
      <c r="B35" s="81"/>
      <c r="C35" s="81"/>
      <c r="D35" s="81"/>
      <c r="E35" s="67">
        <v>21</v>
      </c>
      <c r="F35" s="81"/>
      <c r="G35" s="81"/>
      <c r="H35" s="81"/>
      <c r="I35" s="80">
        <v>21</v>
      </c>
    </row>
    <row r="36" spans="1:9" ht="15.75" thickBot="1" x14ac:dyDescent="0.3">
      <c r="A36" s="65">
        <v>22</v>
      </c>
      <c r="B36" s="82">
        <f t="shared" ref="B36:H36" si="4">B31+B32+B33+B34+B35</f>
        <v>60000</v>
      </c>
      <c r="C36" s="82">
        <f t="shared" si="4"/>
        <v>100000</v>
      </c>
      <c r="D36" s="82">
        <f t="shared" si="4"/>
        <v>50000</v>
      </c>
      <c r="E36" s="83" t="s">
        <v>103</v>
      </c>
      <c r="F36" s="82">
        <f t="shared" si="4"/>
        <v>50000</v>
      </c>
      <c r="G36" s="82">
        <f t="shared" si="4"/>
        <v>0</v>
      </c>
      <c r="H36" s="82">
        <f t="shared" si="4"/>
        <v>0</v>
      </c>
      <c r="I36" s="65">
        <v>22</v>
      </c>
    </row>
    <row r="37" spans="1:9" x14ac:dyDescent="0.25">
      <c r="A37" s="62"/>
      <c r="B37" s="231"/>
      <c r="C37" s="232"/>
      <c r="D37" s="233"/>
      <c r="E37" s="74" t="s">
        <v>104</v>
      </c>
      <c r="F37" s="231"/>
      <c r="G37" s="232"/>
      <c r="H37" s="233"/>
      <c r="I37" s="62"/>
    </row>
    <row r="38" spans="1:9" ht="15.75" thickBot="1" x14ac:dyDescent="0.3">
      <c r="A38" s="80">
        <v>23</v>
      </c>
      <c r="B38" s="91"/>
      <c r="C38" s="92"/>
      <c r="D38" s="93">
        <v>115976</v>
      </c>
      <c r="E38" s="94" t="s">
        <v>105</v>
      </c>
      <c r="F38" s="93">
        <f>'LB-31 FF&amp;R'!H40</f>
        <v>108644</v>
      </c>
      <c r="G38" s="93"/>
      <c r="H38" s="93"/>
      <c r="I38" s="65">
        <v>23</v>
      </c>
    </row>
    <row r="39" spans="1:9" x14ac:dyDescent="0.25">
      <c r="A39" s="65">
        <v>24</v>
      </c>
      <c r="B39" s="95">
        <f>B12+B17+B21+B25+B29+B36</f>
        <v>412059</v>
      </c>
      <c r="C39" s="95">
        <f t="shared" ref="C39" si="5">C12+C17+C21+C25+C29+C36</f>
        <v>484928</v>
      </c>
      <c r="D39" s="95">
        <f>D12+D17+D21+D25+D29</f>
        <v>580827</v>
      </c>
      <c r="E39" s="96" t="s">
        <v>106</v>
      </c>
      <c r="F39" s="95">
        <f>F12+F17+F21+F25+F29</f>
        <v>608185</v>
      </c>
      <c r="G39" s="95">
        <f t="shared" ref="G39:H39" si="6">G12+G17+G21+G25+G29</f>
        <v>0</v>
      </c>
      <c r="H39" s="95">
        <f t="shared" si="6"/>
        <v>0</v>
      </c>
      <c r="I39" s="65">
        <v>24</v>
      </c>
    </row>
    <row r="40" spans="1:9" x14ac:dyDescent="0.25">
      <c r="A40" s="65">
        <v>25</v>
      </c>
      <c r="B40" s="81"/>
      <c r="C40" s="81"/>
      <c r="D40" s="81"/>
      <c r="E40" s="97" t="s">
        <v>107</v>
      </c>
      <c r="F40" s="81"/>
      <c r="G40" s="81"/>
      <c r="H40" s="81"/>
      <c r="I40" s="65">
        <v>25</v>
      </c>
    </row>
    <row r="41" spans="1:9" x14ac:dyDescent="0.25">
      <c r="A41" s="65">
        <v>26</v>
      </c>
      <c r="B41" s="81"/>
      <c r="C41" s="81"/>
      <c r="D41" s="81"/>
      <c r="E41" s="97" t="s">
        <v>108</v>
      </c>
      <c r="F41" s="81"/>
      <c r="G41" s="81"/>
      <c r="H41" s="81"/>
      <c r="I41" s="65">
        <v>26</v>
      </c>
    </row>
    <row r="42" spans="1:9" x14ac:dyDescent="0.25">
      <c r="A42" s="65">
        <v>27</v>
      </c>
      <c r="B42" s="66">
        <v>336922</v>
      </c>
      <c r="C42" s="66">
        <v>378228</v>
      </c>
      <c r="D42" s="98"/>
      <c r="E42" s="65" t="s">
        <v>49</v>
      </c>
      <c r="F42" s="98"/>
      <c r="G42" s="98"/>
      <c r="H42" s="98"/>
      <c r="I42" s="65">
        <v>27</v>
      </c>
    </row>
    <row r="43" spans="1:9" ht="15.75" thickBot="1" x14ac:dyDescent="0.3">
      <c r="A43" s="99">
        <v>28</v>
      </c>
      <c r="B43" s="98"/>
      <c r="C43" s="98"/>
      <c r="D43" s="81">
        <v>0</v>
      </c>
      <c r="E43" s="97" t="s">
        <v>109</v>
      </c>
      <c r="F43" s="81"/>
      <c r="G43" s="81"/>
      <c r="H43" s="81"/>
      <c r="I43" s="99">
        <v>28</v>
      </c>
    </row>
    <row r="44" spans="1:9" ht="15.75" thickBot="1" x14ac:dyDescent="0.3">
      <c r="A44" s="100">
        <v>29</v>
      </c>
      <c r="B44" s="101">
        <f>B39+B40+B41+B42</f>
        <v>748981</v>
      </c>
      <c r="C44" s="101">
        <f t="shared" ref="C44" si="7">C39+C40+C41+C42</f>
        <v>863156</v>
      </c>
      <c r="D44" s="101">
        <f>D39+D40+D41+D42+D43+D38+D36</f>
        <v>746803</v>
      </c>
      <c r="E44" s="102" t="s">
        <v>110</v>
      </c>
      <c r="F44" s="101">
        <f>F39+F40+F43+F41+F36+F38</f>
        <v>766829</v>
      </c>
      <c r="G44" s="101">
        <f t="shared" ref="G44:H44" si="8">G39+G40+G43+G41+G36+G38</f>
        <v>0</v>
      </c>
      <c r="H44" s="101">
        <f t="shared" si="8"/>
        <v>0</v>
      </c>
      <c r="I44" s="100">
        <v>29</v>
      </c>
    </row>
    <row r="45" spans="1:9" ht="15.75" x14ac:dyDescent="0.25">
      <c r="A45" s="53"/>
      <c r="B45" s="54"/>
      <c r="C45" s="53"/>
      <c r="D45" s="103"/>
      <c r="E45" s="54"/>
      <c r="F45" s="54"/>
      <c r="G45" s="54"/>
      <c r="H45" s="54"/>
      <c r="I45" s="54"/>
    </row>
    <row r="46" spans="1:9" x14ac:dyDescent="0.25">
      <c r="A46" s="234" t="s">
        <v>111</v>
      </c>
      <c r="B46" s="235"/>
      <c r="C46" s="235"/>
      <c r="D46" s="103"/>
      <c r="E46" s="54"/>
      <c r="F46" s="54"/>
      <c r="G46" s="54"/>
      <c r="H46" s="54"/>
      <c r="I46" s="54"/>
    </row>
  </sheetData>
  <mergeCells count="25">
    <mergeCell ref="D1:F1"/>
    <mergeCell ref="D2:F2"/>
    <mergeCell ref="D3:F3"/>
    <mergeCell ref="G4:I4"/>
    <mergeCell ref="A5:A8"/>
    <mergeCell ref="B5:D5"/>
    <mergeCell ref="E5:E8"/>
    <mergeCell ref="F5:H6"/>
    <mergeCell ref="I5:I8"/>
    <mergeCell ref="B6:C6"/>
    <mergeCell ref="B9:D9"/>
    <mergeCell ref="F9:H9"/>
    <mergeCell ref="B14:D14"/>
    <mergeCell ref="F14:H14"/>
    <mergeCell ref="B18:D18"/>
    <mergeCell ref="F18:H18"/>
    <mergeCell ref="B37:D37"/>
    <mergeCell ref="F37:H37"/>
    <mergeCell ref="A46:C46"/>
    <mergeCell ref="B22:D22"/>
    <mergeCell ref="F22:H22"/>
    <mergeCell ref="B26:D26"/>
    <mergeCell ref="F26:H26"/>
    <mergeCell ref="B30:D30"/>
    <mergeCell ref="F30:H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24E2-9E4C-4619-B8E4-FDA970A1433C}">
  <dimension ref="A1:K51"/>
  <sheetViews>
    <sheetView tabSelected="1" topLeftCell="A18" workbookViewId="0">
      <selection activeCell="R35" sqref="R35"/>
    </sheetView>
  </sheetViews>
  <sheetFormatPr defaultRowHeight="15" x14ac:dyDescent="0.25"/>
  <cols>
    <col min="1" max="1" width="3" bestFit="1" customWidth="1"/>
    <col min="2" max="2" width="19.28515625" bestFit="1" customWidth="1"/>
    <col min="3" max="3" width="10" bestFit="1" customWidth="1"/>
    <col min="4" max="4" width="10.7109375" bestFit="1" customWidth="1"/>
    <col min="5" max="5" width="27.85546875" bestFit="1" customWidth="1"/>
    <col min="8" max="8" width="8.7109375" bestFit="1" customWidth="1"/>
    <col min="9" max="9" width="10.7109375" bestFit="1" customWidth="1"/>
    <col min="10" max="10" width="13.7109375" bestFit="1" customWidth="1"/>
    <col min="11" max="11" width="3" bestFit="1" customWidth="1"/>
  </cols>
  <sheetData>
    <row r="1" spans="1:11" ht="15.75" x14ac:dyDescent="0.25">
      <c r="B1" s="191"/>
      <c r="C1" s="191"/>
      <c r="D1" s="191"/>
      <c r="E1" s="297" t="s">
        <v>112</v>
      </c>
      <c r="F1" s="298"/>
      <c r="G1" s="298"/>
      <c r="H1" s="191"/>
      <c r="I1" s="191"/>
      <c r="J1" s="191"/>
      <c r="K1" s="191"/>
    </row>
    <row r="2" spans="1:11" x14ac:dyDescent="0.25">
      <c r="B2" s="296" t="s">
        <v>53</v>
      </c>
      <c r="C2" s="201"/>
      <c r="D2" s="201"/>
      <c r="E2" s="191"/>
      <c r="F2" s="191"/>
      <c r="G2" s="191"/>
      <c r="H2" s="191"/>
      <c r="I2" s="191"/>
      <c r="J2" s="191"/>
      <c r="K2" s="191"/>
    </row>
    <row r="3" spans="1:11" x14ac:dyDescent="0.25">
      <c r="B3" s="296" t="s">
        <v>113</v>
      </c>
      <c r="C3" s="201"/>
      <c r="D3" s="201"/>
      <c r="E3" s="191" t="s">
        <v>9</v>
      </c>
      <c r="F3" s="191"/>
      <c r="G3" s="191"/>
      <c r="H3" s="191"/>
      <c r="I3" s="191"/>
      <c r="J3" s="191"/>
      <c r="K3" s="191"/>
    </row>
    <row r="4" spans="1:11" x14ac:dyDescent="0.25">
      <c r="B4" s="191"/>
      <c r="C4" s="191"/>
      <c r="D4" s="191"/>
      <c r="E4" s="191" t="s">
        <v>82</v>
      </c>
      <c r="F4" s="191"/>
      <c r="G4" s="191"/>
      <c r="H4" s="191"/>
      <c r="I4" s="191"/>
      <c r="J4" s="191"/>
      <c r="K4" s="191"/>
    </row>
    <row r="5" spans="1:11" x14ac:dyDescent="0.25">
      <c r="A5" s="192"/>
      <c r="B5" s="196" t="s">
        <v>13</v>
      </c>
      <c r="C5" s="196"/>
      <c r="D5" s="197"/>
      <c r="E5" s="283" t="s">
        <v>114</v>
      </c>
      <c r="F5" s="284"/>
      <c r="G5" s="285"/>
      <c r="H5" s="292" t="s">
        <v>206</v>
      </c>
      <c r="I5" s="293"/>
      <c r="J5" s="293"/>
      <c r="K5" s="192"/>
    </row>
    <row r="6" spans="1:11" x14ac:dyDescent="0.25">
      <c r="A6" s="193"/>
      <c r="B6" s="191" t="s">
        <v>14</v>
      </c>
      <c r="C6" s="191"/>
      <c r="D6" s="104" t="s">
        <v>15</v>
      </c>
      <c r="E6" s="286"/>
      <c r="F6" s="287"/>
      <c r="G6" s="288"/>
      <c r="H6" s="294"/>
      <c r="I6" s="295"/>
      <c r="J6" s="295"/>
      <c r="K6" s="193"/>
    </row>
    <row r="7" spans="1:11" x14ac:dyDescent="0.25">
      <c r="A7" s="193"/>
      <c r="B7" s="105" t="s">
        <v>20</v>
      </c>
      <c r="C7" s="106" t="s">
        <v>21</v>
      </c>
      <c r="D7" s="107" t="s">
        <v>22</v>
      </c>
      <c r="E7" s="286"/>
      <c r="F7" s="287"/>
      <c r="G7" s="288"/>
      <c r="H7" s="108" t="s">
        <v>115</v>
      </c>
      <c r="I7" s="108" t="s">
        <v>116</v>
      </c>
      <c r="J7" s="109" t="s">
        <v>117</v>
      </c>
      <c r="K7" s="193"/>
    </row>
    <row r="8" spans="1:11" x14ac:dyDescent="0.25">
      <c r="A8" s="194"/>
      <c r="B8" s="110" t="s">
        <v>27</v>
      </c>
      <c r="C8" s="111" t="s">
        <v>199</v>
      </c>
      <c r="D8" s="112" t="s">
        <v>200</v>
      </c>
      <c r="E8" s="289"/>
      <c r="F8" s="290"/>
      <c r="G8" s="291"/>
      <c r="H8" s="113" t="s">
        <v>23</v>
      </c>
      <c r="I8" s="113" t="s">
        <v>24</v>
      </c>
      <c r="J8" s="114" t="s">
        <v>25</v>
      </c>
      <c r="K8" s="194"/>
    </row>
    <row r="9" spans="1:11" x14ac:dyDescent="0.25">
      <c r="A9" s="18">
        <v>1</v>
      </c>
      <c r="B9" s="18">
        <v>13027</v>
      </c>
      <c r="C9" s="18">
        <v>24360</v>
      </c>
      <c r="D9" s="18">
        <v>16000</v>
      </c>
      <c r="E9" s="279" t="s">
        <v>118</v>
      </c>
      <c r="F9" s="279"/>
      <c r="G9" s="279"/>
      <c r="H9" s="18">
        <v>25000</v>
      </c>
      <c r="I9" s="18"/>
      <c r="J9" s="18"/>
      <c r="K9" s="18">
        <v>1</v>
      </c>
    </row>
    <row r="10" spans="1:11" x14ac:dyDescent="0.25">
      <c r="A10" s="18">
        <v>2</v>
      </c>
      <c r="B10" s="18"/>
      <c r="C10" s="18"/>
      <c r="D10" s="18">
        <v>10000</v>
      </c>
      <c r="E10" s="280" t="s">
        <v>119</v>
      </c>
      <c r="F10" s="281"/>
      <c r="G10" s="282"/>
      <c r="H10" s="18">
        <v>18000</v>
      </c>
      <c r="I10" s="18"/>
      <c r="J10" s="18"/>
      <c r="K10" s="18">
        <v>2</v>
      </c>
    </row>
    <row r="11" spans="1:11" x14ac:dyDescent="0.25">
      <c r="A11" s="18">
        <v>3</v>
      </c>
      <c r="B11" s="18">
        <v>47033</v>
      </c>
      <c r="C11" s="18">
        <v>68000</v>
      </c>
      <c r="D11" s="18">
        <v>70000</v>
      </c>
      <c r="E11" s="268" t="s">
        <v>120</v>
      </c>
      <c r="F11" s="269"/>
      <c r="G11" s="270"/>
      <c r="H11" s="18">
        <v>72000</v>
      </c>
      <c r="I11" s="18"/>
      <c r="J11" s="18"/>
      <c r="K11" s="18">
        <v>3</v>
      </c>
    </row>
    <row r="12" spans="1:11" x14ac:dyDescent="0.25">
      <c r="A12" s="18">
        <v>4</v>
      </c>
      <c r="B12" s="18">
        <v>30624</v>
      </c>
      <c r="C12" s="18">
        <v>26133</v>
      </c>
      <c r="D12" s="18">
        <v>35000</v>
      </c>
      <c r="E12" s="268" t="s">
        <v>121</v>
      </c>
      <c r="F12" s="269"/>
      <c r="G12" s="270"/>
      <c r="H12" s="18">
        <v>50000</v>
      </c>
      <c r="I12" s="18"/>
      <c r="J12" s="18"/>
      <c r="K12" s="18">
        <v>4</v>
      </c>
    </row>
    <row r="13" spans="1:11" x14ac:dyDescent="0.25">
      <c r="A13" s="18">
        <v>5</v>
      </c>
      <c r="B13" s="18">
        <v>3724</v>
      </c>
      <c r="C13" s="18">
        <v>2383</v>
      </c>
      <c r="D13" s="18">
        <v>10000</v>
      </c>
      <c r="E13" s="268" t="s">
        <v>122</v>
      </c>
      <c r="F13" s="269"/>
      <c r="G13" s="270"/>
      <c r="H13" s="18">
        <v>10000</v>
      </c>
      <c r="I13" s="18"/>
      <c r="J13" s="18"/>
      <c r="K13" s="18">
        <v>5</v>
      </c>
    </row>
    <row r="14" spans="1:11" x14ac:dyDescent="0.25">
      <c r="A14" s="18">
        <v>6</v>
      </c>
      <c r="B14" s="18">
        <v>0</v>
      </c>
      <c r="C14" s="18">
        <v>0</v>
      </c>
      <c r="D14" s="18">
        <v>0</v>
      </c>
      <c r="E14" s="268" t="s">
        <v>210</v>
      </c>
      <c r="F14" s="269"/>
      <c r="G14" s="270"/>
      <c r="H14" s="18">
        <v>36000</v>
      </c>
      <c r="I14" s="18"/>
      <c r="J14" s="18"/>
      <c r="K14" s="18">
        <v>6</v>
      </c>
    </row>
    <row r="15" spans="1:11" x14ac:dyDescent="0.25">
      <c r="A15" s="18">
        <v>7</v>
      </c>
      <c r="B15" s="18">
        <v>26602</v>
      </c>
      <c r="C15" s="18">
        <v>27947</v>
      </c>
      <c r="D15" s="18">
        <v>34000</v>
      </c>
      <c r="E15" s="268" t="s">
        <v>123</v>
      </c>
      <c r="F15" s="269"/>
      <c r="G15" s="270"/>
      <c r="H15" s="18">
        <v>36000</v>
      </c>
      <c r="I15" s="18"/>
      <c r="J15" s="18"/>
      <c r="K15" s="18">
        <v>7</v>
      </c>
    </row>
    <row r="16" spans="1:11" x14ac:dyDescent="0.25">
      <c r="A16" s="18">
        <v>8</v>
      </c>
      <c r="B16" s="18">
        <v>0</v>
      </c>
      <c r="C16" s="18">
        <v>7571</v>
      </c>
      <c r="D16" s="18">
        <v>2500</v>
      </c>
      <c r="E16" s="268" t="s">
        <v>124</v>
      </c>
      <c r="F16" s="269"/>
      <c r="G16" s="270"/>
      <c r="H16" s="18">
        <v>2500</v>
      </c>
      <c r="I16" s="18"/>
      <c r="J16" s="18"/>
      <c r="K16" s="18">
        <v>8</v>
      </c>
    </row>
    <row r="17" spans="1:11" x14ac:dyDescent="0.25">
      <c r="A17" s="18">
        <v>9</v>
      </c>
      <c r="B17" s="18">
        <v>35048</v>
      </c>
      <c r="C17" s="18">
        <v>35673</v>
      </c>
      <c r="D17" s="18">
        <v>41000</v>
      </c>
      <c r="E17" s="115" t="s">
        <v>125</v>
      </c>
      <c r="F17" s="116"/>
      <c r="G17" s="117"/>
      <c r="H17" s="18">
        <v>37000</v>
      </c>
      <c r="I17" s="18"/>
      <c r="J17" s="18"/>
      <c r="K17" s="18">
        <v>9</v>
      </c>
    </row>
    <row r="18" spans="1:11" x14ac:dyDescent="0.25">
      <c r="A18" s="18">
        <v>10</v>
      </c>
      <c r="B18" s="18">
        <f>SUM(B9:B17)</f>
        <v>156058</v>
      </c>
      <c r="C18" s="18">
        <f t="shared" ref="C18:J18" si="0">SUM(C9:C17)</f>
        <v>192067</v>
      </c>
      <c r="D18" s="18">
        <f t="shared" si="0"/>
        <v>218500</v>
      </c>
      <c r="E18" s="268" t="s">
        <v>126</v>
      </c>
      <c r="F18" s="269"/>
      <c r="G18" s="270"/>
      <c r="H18" s="18">
        <f t="shared" si="0"/>
        <v>286500</v>
      </c>
      <c r="I18" s="18">
        <f t="shared" si="0"/>
        <v>0</v>
      </c>
      <c r="J18" s="18">
        <f t="shared" si="0"/>
        <v>0</v>
      </c>
      <c r="K18" s="18">
        <v>10</v>
      </c>
    </row>
    <row r="19" spans="1:11" x14ac:dyDescent="0.25">
      <c r="A19" s="18">
        <v>11</v>
      </c>
      <c r="B19" s="18"/>
      <c r="C19" s="18"/>
      <c r="D19" s="18"/>
      <c r="E19" s="268" t="s">
        <v>127</v>
      </c>
      <c r="F19" s="269"/>
      <c r="G19" s="270"/>
      <c r="H19" s="18"/>
      <c r="I19" s="18"/>
      <c r="J19" s="18"/>
      <c r="K19" s="18">
        <v>11</v>
      </c>
    </row>
    <row r="20" spans="1:11" x14ac:dyDescent="0.25">
      <c r="A20" s="18">
        <v>12</v>
      </c>
      <c r="B20" s="18">
        <v>1329</v>
      </c>
      <c r="C20" s="18">
        <v>984</v>
      </c>
      <c r="D20" s="18">
        <v>2500</v>
      </c>
      <c r="E20" s="268" t="s">
        <v>128</v>
      </c>
      <c r="F20" s="269"/>
      <c r="G20" s="270"/>
      <c r="H20" s="18">
        <v>2500</v>
      </c>
      <c r="I20" s="18"/>
      <c r="J20" s="18"/>
      <c r="K20" s="18">
        <v>12</v>
      </c>
    </row>
    <row r="21" spans="1:11" x14ac:dyDescent="0.25">
      <c r="A21" s="18">
        <v>13</v>
      </c>
      <c r="B21" s="18">
        <v>1740</v>
      </c>
      <c r="C21" s="18">
        <v>339</v>
      </c>
      <c r="D21" s="18">
        <v>3000</v>
      </c>
      <c r="E21" s="268" t="s">
        <v>129</v>
      </c>
      <c r="F21" s="269"/>
      <c r="G21" s="270"/>
      <c r="H21" s="18">
        <v>3000</v>
      </c>
      <c r="I21" s="18"/>
      <c r="J21" s="18"/>
      <c r="K21" s="18">
        <v>13</v>
      </c>
    </row>
    <row r="22" spans="1:11" x14ac:dyDescent="0.25">
      <c r="A22" s="18">
        <v>14</v>
      </c>
      <c r="B22" s="18">
        <v>4650</v>
      </c>
      <c r="C22" s="18">
        <v>6200</v>
      </c>
      <c r="D22" s="18">
        <v>6000</v>
      </c>
      <c r="E22" s="268" t="s">
        <v>130</v>
      </c>
      <c r="F22" s="269"/>
      <c r="G22" s="270"/>
      <c r="H22" s="18">
        <v>10000</v>
      </c>
      <c r="I22" s="18"/>
      <c r="J22" s="18"/>
      <c r="K22" s="18">
        <v>14</v>
      </c>
    </row>
    <row r="23" spans="1:11" x14ac:dyDescent="0.25">
      <c r="A23" s="18">
        <v>15</v>
      </c>
      <c r="B23" s="18">
        <v>0</v>
      </c>
      <c r="C23" s="18">
        <v>1070</v>
      </c>
      <c r="D23" s="18">
        <v>0</v>
      </c>
      <c r="E23" s="115" t="s">
        <v>203</v>
      </c>
      <c r="F23" s="116"/>
      <c r="G23" s="117"/>
      <c r="H23" s="18">
        <v>0</v>
      </c>
      <c r="I23" s="18"/>
      <c r="J23" s="18"/>
      <c r="K23" s="18">
        <v>15</v>
      </c>
    </row>
    <row r="24" spans="1:11" x14ac:dyDescent="0.25">
      <c r="A24" s="18">
        <v>16</v>
      </c>
      <c r="B24" s="18">
        <v>15688</v>
      </c>
      <c r="C24" s="18">
        <v>15599</v>
      </c>
      <c r="D24" s="18">
        <v>16100</v>
      </c>
      <c r="E24" s="268" t="s">
        <v>204</v>
      </c>
      <c r="F24" s="269"/>
      <c r="G24" s="270"/>
      <c r="H24" s="18">
        <v>17000</v>
      </c>
      <c r="I24" s="18"/>
      <c r="J24" s="18"/>
      <c r="K24" s="18">
        <v>16</v>
      </c>
    </row>
    <row r="25" spans="1:11" x14ac:dyDescent="0.25">
      <c r="A25" s="18">
        <v>17</v>
      </c>
      <c r="B25" s="18">
        <v>351</v>
      </c>
      <c r="C25" s="18">
        <v>0</v>
      </c>
      <c r="D25" s="18">
        <v>500</v>
      </c>
      <c r="E25" s="268" t="s">
        <v>131</v>
      </c>
      <c r="F25" s="269"/>
      <c r="G25" s="270"/>
      <c r="H25" s="18">
        <v>0</v>
      </c>
      <c r="I25" s="18"/>
      <c r="J25" s="18"/>
      <c r="K25" s="18">
        <v>17</v>
      </c>
    </row>
    <row r="26" spans="1:11" x14ac:dyDescent="0.25">
      <c r="A26" s="18">
        <v>18</v>
      </c>
      <c r="B26" s="18">
        <v>242</v>
      </c>
      <c r="C26" s="18">
        <v>50</v>
      </c>
      <c r="D26" s="18">
        <v>100</v>
      </c>
      <c r="E26" s="268" t="s">
        <v>132</v>
      </c>
      <c r="F26" s="269"/>
      <c r="G26" s="270"/>
      <c r="H26" s="18">
        <v>300</v>
      </c>
      <c r="I26" s="18"/>
      <c r="J26" s="18"/>
      <c r="K26" s="18">
        <v>18</v>
      </c>
    </row>
    <row r="27" spans="1:11" x14ac:dyDescent="0.25">
      <c r="A27" s="18">
        <v>19</v>
      </c>
      <c r="B27" s="18">
        <v>0</v>
      </c>
      <c r="C27" s="18">
        <v>0</v>
      </c>
      <c r="D27" s="18">
        <v>100</v>
      </c>
      <c r="E27" s="268" t="s">
        <v>133</v>
      </c>
      <c r="F27" s="269"/>
      <c r="G27" s="270"/>
      <c r="H27" s="18">
        <v>0</v>
      </c>
      <c r="I27" s="18"/>
      <c r="J27" s="18"/>
      <c r="K27" s="18">
        <v>19</v>
      </c>
    </row>
    <row r="28" spans="1:11" x14ac:dyDescent="0.25">
      <c r="A28" s="18">
        <v>20</v>
      </c>
      <c r="B28" s="18">
        <v>2141</v>
      </c>
      <c r="C28" s="18">
        <v>3187</v>
      </c>
      <c r="D28" s="18">
        <v>2200</v>
      </c>
      <c r="E28" s="268" t="s">
        <v>134</v>
      </c>
      <c r="F28" s="269"/>
      <c r="G28" s="270"/>
      <c r="H28" s="18">
        <v>2500</v>
      </c>
      <c r="I28" s="18"/>
      <c r="J28" s="18"/>
      <c r="K28" s="18">
        <v>20</v>
      </c>
    </row>
    <row r="29" spans="1:11" x14ac:dyDescent="0.25">
      <c r="A29" s="18">
        <v>21</v>
      </c>
      <c r="B29" s="18">
        <v>498</v>
      </c>
      <c r="C29" s="18">
        <v>498</v>
      </c>
      <c r="D29" s="18">
        <v>800</v>
      </c>
      <c r="E29" s="268" t="s">
        <v>135</v>
      </c>
      <c r="F29" s="269"/>
      <c r="G29" s="270"/>
      <c r="H29" s="18">
        <v>550</v>
      </c>
      <c r="I29" s="18"/>
      <c r="J29" s="18"/>
      <c r="K29" s="18">
        <v>21</v>
      </c>
    </row>
    <row r="30" spans="1:11" x14ac:dyDescent="0.25">
      <c r="A30" s="18">
        <v>22</v>
      </c>
      <c r="B30" s="18">
        <v>0</v>
      </c>
      <c r="C30" s="18">
        <v>0</v>
      </c>
      <c r="D30" s="18">
        <v>100</v>
      </c>
      <c r="E30" s="268" t="s">
        <v>136</v>
      </c>
      <c r="F30" s="269"/>
      <c r="G30" s="270"/>
      <c r="H30" s="18">
        <v>0</v>
      </c>
      <c r="I30" s="18"/>
      <c r="J30" s="18"/>
      <c r="K30" s="18">
        <v>22</v>
      </c>
    </row>
    <row r="31" spans="1:11" x14ac:dyDescent="0.25">
      <c r="A31" s="18">
        <v>23</v>
      </c>
      <c r="B31" s="18">
        <v>1264</v>
      </c>
      <c r="C31" s="18">
        <v>972</v>
      </c>
      <c r="D31" s="18">
        <v>1400</v>
      </c>
      <c r="E31" s="268" t="s">
        <v>137</v>
      </c>
      <c r="F31" s="269"/>
      <c r="G31" s="270"/>
      <c r="H31" s="18">
        <v>1300</v>
      </c>
      <c r="I31" s="18"/>
      <c r="J31" s="18"/>
      <c r="K31" s="18">
        <v>23</v>
      </c>
    </row>
    <row r="32" spans="1:11" x14ac:dyDescent="0.25">
      <c r="A32" s="18">
        <v>24</v>
      </c>
      <c r="B32" s="18"/>
      <c r="C32" s="18"/>
      <c r="D32" s="18">
        <v>500</v>
      </c>
      <c r="E32" s="268" t="s">
        <v>138</v>
      </c>
      <c r="F32" s="269"/>
      <c r="G32" s="270"/>
      <c r="H32" s="18">
        <v>300</v>
      </c>
      <c r="I32" s="18"/>
      <c r="J32" s="18"/>
      <c r="K32" s="18">
        <v>24</v>
      </c>
    </row>
    <row r="33" spans="1:11" x14ac:dyDescent="0.25">
      <c r="A33" s="18">
        <v>25</v>
      </c>
      <c r="B33" s="18">
        <v>370</v>
      </c>
      <c r="C33" s="18">
        <v>285</v>
      </c>
      <c r="D33" s="18">
        <v>500</v>
      </c>
      <c r="E33" s="268" t="s">
        <v>139</v>
      </c>
      <c r="F33" s="269"/>
      <c r="G33" s="270"/>
      <c r="H33" s="18">
        <v>500</v>
      </c>
      <c r="I33" s="18"/>
      <c r="J33" s="18"/>
      <c r="K33" s="18">
        <v>25</v>
      </c>
    </row>
    <row r="34" spans="1:11" x14ac:dyDescent="0.25">
      <c r="A34" s="18">
        <v>26</v>
      </c>
      <c r="B34" s="18">
        <v>897</v>
      </c>
      <c r="C34" s="18">
        <v>1545</v>
      </c>
      <c r="D34" s="18">
        <v>1500</v>
      </c>
      <c r="E34" s="268" t="s">
        <v>140</v>
      </c>
      <c r="F34" s="269"/>
      <c r="G34" s="270"/>
      <c r="H34" s="18">
        <v>2000</v>
      </c>
      <c r="I34" s="18"/>
      <c r="J34" s="18"/>
      <c r="K34" s="18">
        <v>26</v>
      </c>
    </row>
    <row r="35" spans="1:11" x14ac:dyDescent="0.25">
      <c r="A35" s="18">
        <v>27</v>
      </c>
      <c r="B35" s="18">
        <v>1869</v>
      </c>
      <c r="C35" s="18">
        <v>2864</v>
      </c>
      <c r="D35" s="18">
        <v>4500</v>
      </c>
      <c r="E35" s="268" t="s">
        <v>141</v>
      </c>
      <c r="F35" s="269"/>
      <c r="G35" s="270"/>
      <c r="H35" s="18">
        <v>5000</v>
      </c>
      <c r="I35" s="18"/>
      <c r="J35" s="18"/>
      <c r="K35" s="18">
        <v>27</v>
      </c>
    </row>
    <row r="36" spans="1:11" x14ac:dyDescent="0.25">
      <c r="A36" s="18">
        <v>28</v>
      </c>
      <c r="B36" s="18">
        <v>1219</v>
      </c>
      <c r="C36" s="18">
        <v>2549</v>
      </c>
      <c r="D36" s="18">
        <v>3000</v>
      </c>
      <c r="E36" s="268" t="s">
        <v>142</v>
      </c>
      <c r="F36" s="269"/>
      <c r="G36" s="270"/>
      <c r="H36" s="18">
        <v>1500</v>
      </c>
      <c r="I36" s="18"/>
      <c r="J36" s="18"/>
      <c r="K36" s="18">
        <v>28</v>
      </c>
    </row>
    <row r="37" spans="1:11" x14ac:dyDescent="0.25">
      <c r="A37" s="18">
        <v>29</v>
      </c>
      <c r="B37" s="18">
        <v>1080</v>
      </c>
      <c r="C37" s="18">
        <v>0</v>
      </c>
      <c r="D37" s="18">
        <v>0</v>
      </c>
      <c r="E37" s="268" t="s">
        <v>143</v>
      </c>
      <c r="F37" s="269"/>
      <c r="G37" s="270"/>
      <c r="H37" s="18">
        <v>0</v>
      </c>
      <c r="I37" s="18"/>
      <c r="J37" s="18"/>
      <c r="K37" s="18">
        <v>29</v>
      </c>
    </row>
    <row r="38" spans="1:11" x14ac:dyDescent="0.25">
      <c r="A38" s="18">
        <v>30</v>
      </c>
      <c r="B38" s="18">
        <v>326</v>
      </c>
      <c r="C38" s="18">
        <v>110</v>
      </c>
      <c r="D38" s="18">
        <v>300</v>
      </c>
      <c r="E38" s="268" t="s">
        <v>144</v>
      </c>
      <c r="F38" s="269"/>
      <c r="G38" s="270"/>
      <c r="H38" s="18">
        <v>200</v>
      </c>
      <c r="I38" s="18"/>
      <c r="J38" s="18"/>
      <c r="K38" s="18">
        <v>30</v>
      </c>
    </row>
    <row r="39" spans="1:11" x14ac:dyDescent="0.25">
      <c r="A39" s="18">
        <v>31</v>
      </c>
      <c r="B39" s="18">
        <v>600</v>
      </c>
      <c r="C39" s="18">
        <v>60</v>
      </c>
      <c r="D39" s="18">
        <v>1800</v>
      </c>
      <c r="E39" s="268" t="s">
        <v>145</v>
      </c>
      <c r="F39" s="269"/>
      <c r="G39" s="270"/>
      <c r="H39" s="18">
        <v>1700</v>
      </c>
      <c r="I39" s="18"/>
      <c r="J39" s="18"/>
      <c r="K39" s="18">
        <v>31</v>
      </c>
    </row>
    <row r="40" spans="1:11" x14ac:dyDescent="0.25">
      <c r="A40" s="18">
        <v>32</v>
      </c>
      <c r="B40" s="18">
        <f t="shared" ref="B40:J40" si="1">SUM(B20:B39)</f>
        <v>34264</v>
      </c>
      <c r="C40" s="18">
        <f t="shared" si="1"/>
        <v>36312</v>
      </c>
      <c r="D40" s="18">
        <f t="shared" si="1"/>
        <v>44900</v>
      </c>
      <c r="E40" s="268" t="s">
        <v>146</v>
      </c>
      <c r="F40" s="269"/>
      <c r="G40" s="270"/>
      <c r="H40" s="18">
        <f>SUM(H20:H39)</f>
        <v>48350</v>
      </c>
      <c r="I40" s="18">
        <f t="shared" si="1"/>
        <v>0</v>
      </c>
      <c r="J40" s="18">
        <f t="shared" si="1"/>
        <v>0</v>
      </c>
      <c r="K40" s="18">
        <v>32</v>
      </c>
    </row>
    <row r="41" spans="1:11" x14ac:dyDescent="0.25">
      <c r="A41" s="18">
        <v>33</v>
      </c>
      <c r="B41" s="18">
        <v>0</v>
      </c>
      <c r="C41" s="18">
        <v>0</v>
      </c>
      <c r="D41" s="18">
        <v>0</v>
      </c>
      <c r="E41" s="268" t="s">
        <v>147</v>
      </c>
      <c r="F41" s="269"/>
      <c r="G41" s="270"/>
      <c r="H41" s="18">
        <v>0</v>
      </c>
      <c r="I41" s="18"/>
      <c r="J41" s="18"/>
      <c r="K41" s="18">
        <v>33</v>
      </c>
    </row>
    <row r="42" spans="1:11" x14ac:dyDescent="0.25">
      <c r="A42" s="18">
        <v>34</v>
      </c>
      <c r="B42" s="18">
        <v>0</v>
      </c>
      <c r="C42" s="18">
        <v>0</v>
      </c>
      <c r="D42" s="18"/>
      <c r="E42" s="115">
        <v>33</v>
      </c>
      <c r="F42" s="116"/>
      <c r="G42" s="117"/>
      <c r="H42" s="18"/>
      <c r="I42" s="18"/>
      <c r="J42" s="18"/>
      <c r="K42" s="18">
        <v>34</v>
      </c>
    </row>
    <row r="43" spans="1:11" x14ac:dyDescent="0.25">
      <c r="A43" s="18">
        <v>35</v>
      </c>
      <c r="B43" s="18">
        <v>0</v>
      </c>
      <c r="C43" s="18"/>
      <c r="D43" s="18">
        <v>0</v>
      </c>
      <c r="E43" s="115" t="s">
        <v>148</v>
      </c>
      <c r="F43" s="116"/>
      <c r="G43" s="117"/>
      <c r="H43" s="18">
        <v>0</v>
      </c>
      <c r="I43" s="18"/>
      <c r="J43" s="18"/>
      <c r="K43" s="18">
        <v>35</v>
      </c>
    </row>
    <row r="44" spans="1:11" x14ac:dyDescent="0.25">
      <c r="A44" s="18">
        <v>36</v>
      </c>
      <c r="B44" s="18">
        <f>B43</f>
        <v>0</v>
      </c>
      <c r="C44" s="18">
        <f>C43</f>
        <v>0</v>
      </c>
      <c r="D44" s="18">
        <f>D43</f>
        <v>0</v>
      </c>
      <c r="E44" s="115" t="s">
        <v>149</v>
      </c>
      <c r="F44" s="116"/>
      <c r="G44" s="117"/>
      <c r="H44" s="18">
        <f>H43</f>
        <v>0</v>
      </c>
      <c r="I44" s="18">
        <f>I43</f>
        <v>0</v>
      </c>
      <c r="J44" s="18">
        <f>J43</f>
        <v>0</v>
      </c>
      <c r="K44" s="18">
        <v>36</v>
      </c>
    </row>
    <row r="45" spans="1:11" x14ac:dyDescent="0.25">
      <c r="A45" s="18">
        <v>37</v>
      </c>
      <c r="B45" s="18">
        <v>2</v>
      </c>
      <c r="C45" s="18">
        <v>3</v>
      </c>
      <c r="D45" s="18">
        <v>3</v>
      </c>
      <c r="E45" s="271" t="s">
        <v>150</v>
      </c>
      <c r="F45" s="269"/>
      <c r="G45" s="270"/>
      <c r="H45" s="18">
        <v>4.33</v>
      </c>
      <c r="I45" s="18"/>
      <c r="J45" s="18"/>
      <c r="K45" s="18">
        <v>37</v>
      </c>
    </row>
    <row r="46" spans="1:11" x14ac:dyDescent="0.25">
      <c r="A46" s="18">
        <v>38</v>
      </c>
      <c r="B46" s="18">
        <v>0</v>
      </c>
      <c r="C46" s="18">
        <v>0</v>
      </c>
      <c r="D46" s="118"/>
      <c r="E46" s="272" t="s">
        <v>151</v>
      </c>
      <c r="F46" s="273"/>
      <c r="G46" s="274"/>
      <c r="H46" s="118"/>
      <c r="I46" s="118"/>
      <c r="J46" s="118"/>
      <c r="K46" s="18">
        <v>38</v>
      </c>
    </row>
    <row r="47" spans="1:11" ht="15.75" thickBot="1" x14ac:dyDescent="0.3">
      <c r="A47" s="18">
        <v>39</v>
      </c>
      <c r="B47" s="119"/>
      <c r="C47" s="119"/>
      <c r="D47" s="21"/>
      <c r="E47" s="275" t="s">
        <v>152</v>
      </c>
      <c r="F47" s="276"/>
      <c r="G47" s="277"/>
      <c r="H47" s="21">
        <v>0</v>
      </c>
      <c r="I47" s="21">
        <v>0</v>
      </c>
      <c r="J47" s="21"/>
      <c r="K47" s="18">
        <v>39</v>
      </c>
    </row>
    <row r="48" spans="1:11" ht="15.75" thickBot="1" x14ac:dyDescent="0.3">
      <c r="A48" s="18">
        <v>40</v>
      </c>
      <c r="B48" s="121">
        <f>B18+B40+B44</f>
        <v>190322</v>
      </c>
      <c r="C48" s="121">
        <f>C18+C40+C44</f>
        <v>228379</v>
      </c>
      <c r="D48" s="121">
        <f>D18+D40+D44</f>
        <v>263400</v>
      </c>
      <c r="E48" s="278" t="s">
        <v>153</v>
      </c>
      <c r="F48" s="278"/>
      <c r="G48" s="278"/>
      <c r="H48" s="121">
        <f>H18+H40+H44</f>
        <v>334850</v>
      </c>
      <c r="I48" s="121">
        <f>I18+I40+I44</f>
        <v>0</v>
      </c>
      <c r="J48" s="121">
        <f>J18+J40+J44</f>
        <v>0</v>
      </c>
      <c r="K48" s="18">
        <v>40</v>
      </c>
    </row>
    <row r="49" spans="1:11" x14ac:dyDescent="0.25">
      <c r="A49" s="123"/>
      <c r="B49" s="124" t="s">
        <v>154</v>
      </c>
      <c r="C49" s="125"/>
      <c r="D49" s="125"/>
      <c r="E49" s="266" t="s">
        <v>155</v>
      </c>
      <c r="F49" s="266"/>
      <c r="G49" s="266"/>
      <c r="H49" s="125"/>
      <c r="I49" s="125"/>
      <c r="J49" s="125"/>
      <c r="K49" s="125"/>
    </row>
    <row r="50" spans="1:11" x14ac:dyDescent="0.25">
      <c r="E50" s="267"/>
      <c r="F50" s="267"/>
      <c r="G50" s="267"/>
      <c r="J50" s="124" t="s">
        <v>156</v>
      </c>
    </row>
    <row r="51" spans="1:11" x14ac:dyDescent="0.25">
      <c r="E51" s="267"/>
      <c r="F51" s="267"/>
      <c r="G51" s="267"/>
    </row>
  </sheetData>
  <mergeCells count="54">
    <mergeCell ref="B1:D1"/>
    <mergeCell ref="E1:G1"/>
    <mergeCell ref="H1:K1"/>
    <mergeCell ref="B2:D2"/>
    <mergeCell ref="E2:G2"/>
    <mergeCell ref="H2:K2"/>
    <mergeCell ref="B3:D3"/>
    <mergeCell ref="E3:G3"/>
    <mergeCell ref="H3:K3"/>
    <mergeCell ref="B4:D4"/>
    <mergeCell ref="E4:G4"/>
    <mergeCell ref="H4:K4"/>
    <mergeCell ref="A5:A8"/>
    <mergeCell ref="B5:D5"/>
    <mergeCell ref="E5:G8"/>
    <mergeCell ref="H5:J6"/>
    <mergeCell ref="K5:K8"/>
    <mergeCell ref="B6:C6"/>
    <mergeCell ref="E21:G21"/>
    <mergeCell ref="E9:G9"/>
    <mergeCell ref="E10:G10"/>
    <mergeCell ref="E11:G11"/>
    <mergeCell ref="E12:G12"/>
    <mergeCell ref="E13:G13"/>
    <mergeCell ref="E14:G14"/>
    <mergeCell ref="E15:G15"/>
    <mergeCell ref="E16:G16"/>
    <mergeCell ref="E18:G18"/>
    <mergeCell ref="E19:G19"/>
    <mergeCell ref="E20:G20"/>
    <mergeCell ref="E34:G34"/>
    <mergeCell ref="E22:G22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49:G51"/>
    <mergeCell ref="E35:G35"/>
    <mergeCell ref="E36:G36"/>
    <mergeCell ref="E37:G37"/>
    <mergeCell ref="E38:G38"/>
    <mergeCell ref="E39:G39"/>
    <mergeCell ref="E40:G40"/>
    <mergeCell ref="E41:G41"/>
    <mergeCell ref="E45:G45"/>
    <mergeCell ref="E46:G46"/>
    <mergeCell ref="E47:G47"/>
    <mergeCell ref="E48:G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CE15-95A9-4A39-A3CF-3C9A764F2273}">
  <dimension ref="A1:K52"/>
  <sheetViews>
    <sheetView topLeftCell="A16" workbookViewId="0">
      <selection activeCell="R39" sqref="R39"/>
    </sheetView>
  </sheetViews>
  <sheetFormatPr defaultRowHeight="15" x14ac:dyDescent="0.25"/>
  <cols>
    <col min="1" max="1" width="3" bestFit="1" customWidth="1"/>
    <col min="2" max="2" width="19.28515625" bestFit="1" customWidth="1"/>
    <col min="3" max="3" width="10" bestFit="1" customWidth="1"/>
    <col min="4" max="4" width="10.7109375" bestFit="1" customWidth="1"/>
    <col min="5" max="5" width="26.42578125" bestFit="1" customWidth="1"/>
    <col min="6" max="6" width="9.140625" customWidth="1"/>
    <col min="8" max="8" width="8.7109375" bestFit="1" customWidth="1"/>
    <col min="9" max="9" width="10.7109375" bestFit="1" customWidth="1"/>
    <col min="10" max="10" width="10" bestFit="1" customWidth="1"/>
    <col min="11" max="11" width="3" bestFit="1" customWidth="1"/>
  </cols>
  <sheetData>
    <row r="1" spans="1:11" ht="15.75" x14ac:dyDescent="0.25">
      <c r="B1" s="191"/>
      <c r="C1" s="191"/>
      <c r="D1" s="191"/>
      <c r="E1" s="297" t="s">
        <v>112</v>
      </c>
      <c r="F1" s="298"/>
      <c r="G1" s="298"/>
      <c r="H1" s="191"/>
      <c r="I1" s="191"/>
      <c r="J1" s="191"/>
      <c r="K1" s="191"/>
    </row>
    <row r="2" spans="1:11" x14ac:dyDescent="0.25">
      <c r="B2" s="296" t="s">
        <v>53</v>
      </c>
      <c r="C2" s="201"/>
      <c r="D2" s="201"/>
      <c r="E2" s="191"/>
      <c r="F2" s="191"/>
      <c r="G2" s="191"/>
      <c r="H2" s="191"/>
      <c r="I2" s="191"/>
      <c r="J2" s="191"/>
      <c r="K2" s="191"/>
    </row>
    <row r="3" spans="1:11" x14ac:dyDescent="0.25">
      <c r="B3" s="296" t="s">
        <v>113</v>
      </c>
      <c r="C3" s="201"/>
      <c r="D3" s="201"/>
      <c r="E3" s="191" t="s">
        <v>9</v>
      </c>
      <c r="F3" s="191"/>
      <c r="G3" s="191"/>
      <c r="H3" s="191"/>
      <c r="I3" s="191"/>
      <c r="J3" s="191"/>
      <c r="K3" s="191"/>
    </row>
    <row r="4" spans="1:11" x14ac:dyDescent="0.25">
      <c r="B4" s="191"/>
      <c r="C4" s="191"/>
      <c r="D4" s="191"/>
      <c r="E4" s="191" t="s">
        <v>82</v>
      </c>
      <c r="F4" s="191"/>
      <c r="G4" s="191"/>
      <c r="H4" s="191"/>
      <c r="I4" s="191"/>
      <c r="J4" s="191"/>
      <c r="K4" s="191"/>
    </row>
    <row r="5" spans="1:11" x14ac:dyDescent="0.25">
      <c r="A5" s="192"/>
      <c r="B5" s="196" t="s">
        <v>13</v>
      </c>
      <c r="C5" s="196"/>
      <c r="D5" s="197"/>
      <c r="E5" s="283" t="s">
        <v>157</v>
      </c>
      <c r="F5" s="284"/>
      <c r="G5" s="285"/>
      <c r="H5" s="292" t="s">
        <v>61</v>
      </c>
      <c r="I5" s="293"/>
      <c r="J5" s="293"/>
      <c r="K5" s="192"/>
    </row>
    <row r="6" spans="1:11" x14ac:dyDescent="0.25">
      <c r="A6" s="193"/>
      <c r="B6" s="191" t="s">
        <v>14</v>
      </c>
      <c r="C6" s="191"/>
      <c r="D6" s="104" t="s">
        <v>15</v>
      </c>
      <c r="E6" s="286"/>
      <c r="F6" s="287"/>
      <c r="G6" s="288"/>
      <c r="H6" s="294"/>
      <c r="I6" s="295"/>
      <c r="J6" s="295"/>
      <c r="K6" s="193"/>
    </row>
    <row r="7" spans="1:11" x14ac:dyDescent="0.25">
      <c r="A7" s="193"/>
      <c r="B7" s="105" t="s">
        <v>20</v>
      </c>
      <c r="C7" s="106" t="s">
        <v>21</v>
      </c>
      <c r="D7" s="107" t="s">
        <v>22</v>
      </c>
      <c r="E7" s="286"/>
      <c r="F7" s="287"/>
      <c r="G7" s="288"/>
      <c r="H7" s="108" t="s">
        <v>115</v>
      </c>
      <c r="I7" s="108" t="s">
        <v>116</v>
      </c>
      <c r="J7" s="109" t="s">
        <v>117</v>
      </c>
      <c r="K7" s="193"/>
    </row>
    <row r="8" spans="1:11" x14ac:dyDescent="0.25">
      <c r="A8" s="194"/>
      <c r="B8" s="110" t="s">
        <v>26</v>
      </c>
      <c r="C8" s="111" t="s">
        <v>27</v>
      </c>
      <c r="D8" s="112" t="s">
        <v>28</v>
      </c>
      <c r="E8" s="289"/>
      <c r="F8" s="290"/>
      <c r="G8" s="291"/>
      <c r="H8" s="113" t="s">
        <v>23</v>
      </c>
      <c r="I8" s="113" t="s">
        <v>24</v>
      </c>
      <c r="J8" s="114" t="s">
        <v>25</v>
      </c>
      <c r="K8" s="194"/>
    </row>
    <row r="9" spans="1:11" x14ac:dyDescent="0.25">
      <c r="A9" s="18">
        <v>1</v>
      </c>
      <c r="B9" s="18">
        <v>1506</v>
      </c>
      <c r="C9" s="18">
        <v>1097</v>
      </c>
      <c r="D9" s="18">
        <v>2000</v>
      </c>
      <c r="E9" s="279" t="s">
        <v>158</v>
      </c>
      <c r="F9" s="279"/>
      <c r="G9" s="279"/>
      <c r="H9" s="18">
        <v>2000</v>
      </c>
      <c r="I9" s="18"/>
      <c r="J9" s="18"/>
      <c r="K9" s="18">
        <v>1</v>
      </c>
    </row>
    <row r="10" spans="1:11" x14ac:dyDescent="0.25">
      <c r="A10" s="18">
        <v>2</v>
      </c>
      <c r="B10" s="18">
        <v>2052</v>
      </c>
      <c r="C10" s="18">
        <v>1955</v>
      </c>
      <c r="D10" s="18">
        <v>2800</v>
      </c>
      <c r="E10" s="268" t="s">
        <v>159</v>
      </c>
      <c r="F10" s="269"/>
      <c r="G10" s="270"/>
      <c r="H10" s="18">
        <v>2800</v>
      </c>
      <c r="I10" s="18"/>
      <c r="J10" s="18"/>
      <c r="K10" s="18">
        <v>2</v>
      </c>
    </row>
    <row r="11" spans="1:11" x14ac:dyDescent="0.25">
      <c r="A11" s="18">
        <v>3</v>
      </c>
      <c r="B11" s="18">
        <v>1150</v>
      </c>
      <c r="C11" s="18">
        <v>706</v>
      </c>
      <c r="D11" s="18">
        <v>1500</v>
      </c>
      <c r="E11" s="268" t="s">
        <v>160</v>
      </c>
      <c r="F11" s="269"/>
      <c r="G11" s="270"/>
      <c r="H11" s="18">
        <v>1500</v>
      </c>
      <c r="I11" s="18"/>
      <c r="J11" s="18"/>
      <c r="K11" s="18">
        <v>3</v>
      </c>
    </row>
    <row r="12" spans="1:11" x14ac:dyDescent="0.25">
      <c r="A12" s="18">
        <v>4</v>
      </c>
      <c r="B12" s="18">
        <v>8436</v>
      </c>
      <c r="C12" s="18">
        <v>17772</v>
      </c>
      <c r="D12" s="18">
        <v>15000</v>
      </c>
      <c r="E12" s="268" t="s">
        <v>161</v>
      </c>
      <c r="F12" s="269"/>
      <c r="G12" s="270"/>
      <c r="H12" s="18">
        <v>15000</v>
      </c>
      <c r="I12" s="18"/>
      <c r="J12" s="18"/>
      <c r="K12" s="18">
        <v>4</v>
      </c>
    </row>
    <row r="13" spans="1:11" x14ac:dyDescent="0.25">
      <c r="A13" s="18">
        <v>5</v>
      </c>
      <c r="B13" s="18">
        <v>9105</v>
      </c>
      <c r="C13" s="18">
        <v>7708</v>
      </c>
      <c r="D13" s="18">
        <v>10000</v>
      </c>
      <c r="E13" s="268" t="s">
        <v>162</v>
      </c>
      <c r="F13" s="269"/>
      <c r="G13" s="270"/>
      <c r="H13" s="18">
        <v>15000</v>
      </c>
      <c r="I13" s="18"/>
      <c r="J13" s="18"/>
      <c r="K13" s="18">
        <v>5</v>
      </c>
    </row>
    <row r="14" spans="1:11" x14ac:dyDescent="0.25">
      <c r="A14" s="18">
        <v>6</v>
      </c>
      <c r="B14" s="18">
        <v>18387</v>
      </c>
      <c r="C14" s="18">
        <v>20274</v>
      </c>
      <c r="D14" s="18">
        <v>19000</v>
      </c>
      <c r="E14" s="268" t="s">
        <v>163</v>
      </c>
      <c r="F14" s="269"/>
      <c r="G14" s="270"/>
      <c r="H14" s="18">
        <v>19000</v>
      </c>
      <c r="I14" s="18"/>
      <c r="J14" s="18"/>
      <c r="K14" s="18">
        <v>6</v>
      </c>
    </row>
    <row r="15" spans="1:11" x14ac:dyDescent="0.25">
      <c r="A15" s="18">
        <v>7</v>
      </c>
      <c r="B15" s="18">
        <v>15733</v>
      </c>
      <c r="C15" s="18">
        <v>17880</v>
      </c>
      <c r="D15" s="18">
        <v>18500</v>
      </c>
      <c r="E15" s="268" t="s">
        <v>164</v>
      </c>
      <c r="F15" s="269"/>
      <c r="G15" s="270"/>
      <c r="H15" s="18">
        <v>20000</v>
      </c>
      <c r="I15" s="18"/>
      <c r="J15" s="18"/>
      <c r="K15" s="18">
        <v>7</v>
      </c>
    </row>
    <row r="16" spans="1:11" x14ac:dyDescent="0.25">
      <c r="A16" s="18">
        <v>8</v>
      </c>
      <c r="B16" s="18">
        <v>5530</v>
      </c>
      <c r="C16" s="18">
        <v>5497</v>
      </c>
      <c r="D16" s="18">
        <v>7300</v>
      </c>
      <c r="E16" s="268" t="s">
        <v>165</v>
      </c>
      <c r="F16" s="269"/>
      <c r="G16" s="270"/>
      <c r="H16" s="18">
        <v>10800</v>
      </c>
      <c r="I16" s="18"/>
      <c r="J16" s="18"/>
      <c r="K16" s="18">
        <v>8</v>
      </c>
    </row>
    <row r="17" spans="1:11" x14ac:dyDescent="0.25">
      <c r="A17" s="18">
        <v>9</v>
      </c>
      <c r="B17" s="18">
        <v>5339</v>
      </c>
      <c r="C17" s="18">
        <v>6252</v>
      </c>
      <c r="D17" s="18">
        <v>7800</v>
      </c>
      <c r="E17" s="268" t="s">
        <v>166</v>
      </c>
      <c r="F17" s="269"/>
      <c r="G17" s="270"/>
      <c r="H17" s="18">
        <v>7500</v>
      </c>
      <c r="I17" s="18"/>
      <c r="J17" s="18"/>
      <c r="K17" s="18">
        <v>9</v>
      </c>
    </row>
    <row r="18" spans="1:11" x14ac:dyDescent="0.25">
      <c r="A18" s="18">
        <v>10</v>
      </c>
      <c r="B18" s="18">
        <v>2214</v>
      </c>
      <c r="C18" s="18">
        <v>2238</v>
      </c>
      <c r="D18" s="18">
        <v>6900</v>
      </c>
      <c r="E18" s="268" t="s">
        <v>167</v>
      </c>
      <c r="F18" s="269"/>
      <c r="G18" s="270"/>
      <c r="H18" s="18">
        <v>6900</v>
      </c>
      <c r="I18" s="18"/>
      <c r="J18" s="18"/>
      <c r="K18" s="18">
        <v>10</v>
      </c>
    </row>
    <row r="19" spans="1:11" x14ac:dyDescent="0.25">
      <c r="A19" s="18">
        <v>11</v>
      </c>
      <c r="B19" s="18">
        <v>3616</v>
      </c>
      <c r="C19" s="18">
        <v>2720</v>
      </c>
      <c r="D19" s="18">
        <v>7210</v>
      </c>
      <c r="E19" s="268" t="s">
        <v>168</v>
      </c>
      <c r="F19" s="269"/>
      <c r="G19" s="270"/>
      <c r="H19" s="18">
        <v>7000</v>
      </c>
      <c r="I19" s="18"/>
      <c r="J19" s="18"/>
      <c r="K19" s="18">
        <v>11</v>
      </c>
    </row>
    <row r="20" spans="1:11" x14ac:dyDescent="0.25">
      <c r="A20" s="18">
        <v>12</v>
      </c>
      <c r="B20" s="18">
        <v>5437</v>
      </c>
      <c r="C20" s="18">
        <v>5753</v>
      </c>
      <c r="D20" s="18">
        <v>10300</v>
      </c>
      <c r="E20" s="268" t="s">
        <v>169</v>
      </c>
      <c r="F20" s="269"/>
      <c r="G20" s="270"/>
      <c r="H20" s="18">
        <v>8000</v>
      </c>
      <c r="I20" s="18"/>
      <c r="J20" s="18"/>
      <c r="K20" s="18">
        <v>12</v>
      </c>
    </row>
    <row r="21" spans="1:11" x14ac:dyDescent="0.25">
      <c r="A21" s="18">
        <v>13</v>
      </c>
      <c r="B21" s="18">
        <v>9762</v>
      </c>
      <c r="C21" s="18">
        <v>3432</v>
      </c>
      <c r="D21" s="18">
        <v>11330</v>
      </c>
      <c r="E21" s="268" t="s">
        <v>170</v>
      </c>
      <c r="F21" s="269"/>
      <c r="G21" s="270"/>
      <c r="H21" s="18">
        <v>11300</v>
      </c>
      <c r="I21" s="18"/>
      <c r="J21" s="18"/>
      <c r="K21" s="18">
        <v>13</v>
      </c>
    </row>
    <row r="22" spans="1:11" x14ac:dyDescent="0.25">
      <c r="A22" s="18">
        <v>14</v>
      </c>
      <c r="B22" s="18">
        <v>4683</v>
      </c>
      <c r="C22" s="18">
        <v>530</v>
      </c>
      <c r="D22" s="18">
        <v>10000</v>
      </c>
      <c r="E22" s="268" t="s">
        <v>171</v>
      </c>
      <c r="F22" s="269"/>
      <c r="G22" s="270"/>
      <c r="H22" s="18">
        <v>10000</v>
      </c>
      <c r="I22" s="18"/>
      <c r="J22" s="18"/>
      <c r="K22" s="18">
        <v>14</v>
      </c>
    </row>
    <row r="23" spans="1:11" x14ac:dyDescent="0.25">
      <c r="A23" s="18">
        <v>15</v>
      </c>
      <c r="B23" s="18">
        <v>3494</v>
      </c>
      <c r="C23" s="18">
        <v>8160</v>
      </c>
      <c r="D23" s="18">
        <v>7210</v>
      </c>
      <c r="E23" s="268" t="s">
        <v>172</v>
      </c>
      <c r="F23" s="269"/>
      <c r="G23" s="270"/>
      <c r="H23" s="18">
        <v>7500</v>
      </c>
      <c r="I23" s="18"/>
      <c r="J23" s="18"/>
      <c r="K23" s="18">
        <v>15</v>
      </c>
    </row>
    <row r="24" spans="1:11" x14ac:dyDescent="0.25">
      <c r="A24" s="18">
        <v>16</v>
      </c>
      <c r="B24" s="18">
        <v>829</v>
      </c>
      <c r="C24" s="18">
        <v>41</v>
      </c>
      <c r="D24" s="18">
        <v>1545</v>
      </c>
      <c r="E24" s="268" t="s">
        <v>173</v>
      </c>
      <c r="F24" s="269"/>
      <c r="G24" s="270"/>
      <c r="H24" s="18">
        <v>0</v>
      </c>
      <c r="I24" s="18"/>
      <c r="J24" s="18"/>
      <c r="K24" s="18">
        <v>16</v>
      </c>
    </row>
    <row r="25" spans="1:11" x14ac:dyDescent="0.25">
      <c r="A25" s="18">
        <v>17</v>
      </c>
      <c r="B25" s="18">
        <v>88</v>
      </c>
      <c r="C25" s="18">
        <v>0</v>
      </c>
      <c r="D25" s="18">
        <v>500</v>
      </c>
      <c r="E25" s="268" t="s">
        <v>174</v>
      </c>
      <c r="F25" s="269"/>
      <c r="G25" s="270"/>
      <c r="H25" s="18">
        <v>500</v>
      </c>
      <c r="I25" s="18"/>
      <c r="J25" s="18"/>
      <c r="K25" s="18">
        <v>17</v>
      </c>
    </row>
    <row r="26" spans="1:11" x14ac:dyDescent="0.25">
      <c r="A26" s="18">
        <v>18</v>
      </c>
      <c r="B26" s="18">
        <v>2494</v>
      </c>
      <c r="C26" s="18">
        <v>1211</v>
      </c>
      <c r="D26" s="18">
        <v>0</v>
      </c>
      <c r="E26" s="268" t="s">
        <v>175</v>
      </c>
      <c r="F26" s="269"/>
      <c r="G26" s="270"/>
      <c r="H26" s="18">
        <v>0</v>
      </c>
      <c r="I26" s="18"/>
      <c r="J26" s="18"/>
      <c r="K26" s="18">
        <v>18</v>
      </c>
    </row>
    <row r="27" spans="1:11" x14ac:dyDescent="0.25">
      <c r="A27" s="18">
        <v>19</v>
      </c>
      <c r="B27" s="18">
        <v>9000</v>
      </c>
      <c r="C27" s="18">
        <v>6020</v>
      </c>
      <c r="D27" s="18">
        <v>20000</v>
      </c>
      <c r="E27" s="268" t="s">
        <v>176</v>
      </c>
      <c r="F27" s="269"/>
      <c r="G27" s="270"/>
      <c r="H27" s="18">
        <v>20000</v>
      </c>
      <c r="I27" s="18"/>
      <c r="J27" s="18"/>
      <c r="K27" s="18">
        <v>19</v>
      </c>
    </row>
    <row r="28" spans="1:11" x14ac:dyDescent="0.25">
      <c r="A28" s="18">
        <v>20</v>
      </c>
      <c r="B28" s="18">
        <f>SUM(B9:B27)</f>
        <v>108855</v>
      </c>
      <c r="C28" s="18">
        <f t="shared" ref="C28:D28" si="0">SUM(C9:C27)</f>
        <v>109246</v>
      </c>
      <c r="D28" s="18">
        <f t="shared" si="0"/>
        <v>158895</v>
      </c>
      <c r="E28" s="268" t="s">
        <v>177</v>
      </c>
      <c r="F28" s="269"/>
      <c r="G28" s="270"/>
      <c r="H28" s="18">
        <f t="shared" ref="H28:J28" si="1">SUM(H9:H27)</f>
        <v>164800</v>
      </c>
      <c r="I28" s="18">
        <f t="shared" si="1"/>
        <v>0</v>
      </c>
      <c r="J28" s="18">
        <f t="shared" si="1"/>
        <v>0</v>
      </c>
      <c r="K28" s="18">
        <v>20</v>
      </c>
    </row>
    <row r="29" spans="1:11" x14ac:dyDescent="0.25">
      <c r="A29" s="18">
        <v>21</v>
      </c>
      <c r="B29" s="18"/>
      <c r="C29" s="18"/>
      <c r="D29" s="18"/>
      <c r="E29" s="268" t="s">
        <v>178</v>
      </c>
      <c r="F29" s="269"/>
      <c r="G29" s="270"/>
      <c r="H29" s="18"/>
      <c r="I29" s="18"/>
      <c r="J29" s="18"/>
      <c r="K29" s="18">
        <v>21</v>
      </c>
    </row>
    <row r="30" spans="1:11" x14ac:dyDescent="0.25">
      <c r="A30" s="18">
        <v>22</v>
      </c>
      <c r="B30" s="18">
        <v>60000</v>
      </c>
      <c r="C30" s="18">
        <v>100000</v>
      </c>
      <c r="D30" s="18">
        <v>50000</v>
      </c>
      <c r="E30" s="268" t="s">
        <v>179</v>
      </c>
      <c r="F30" s="269"/>
      <c r="G30" s="270"/>
      <c r="H30" s="18">
        <v>50000</v>
      </c>
      <c r="I30" s="18"/>
      <c r="J30" s="18"/>
      <c r="K30" s="18">
        <v>22</v>
      </c>
    </row>
    <row r="31" spans="1:11" x14ac:dyDescent="0.25">
      <c r="A31" s="18">
        <v>23</v>
      </c>
      <c r="B31" s="18">
        <f>SUM(B30)</f>
        <v>60000</v>
      </c>
      <c r="C31" s="18">
        <f t="shared" ref="C31:D31" si="2">SUM(C30)</f>
        <v>100000</v>
      </c>
      <c r="D31" s="18">
        <f t="shared" si="2"/>
        <v>50000</v>
      </c>
      <c r="E31" s="268" t="s">
        <v>180</v>
      </c>
      <c r="F31" s="269"/>
      <c r="G31" s="270"/>
      <c r="H31" s="18">
        <f>H29+H30</f>
        <v>50000</v>
      </c>
      <c r="I31" s="18">
        <f t="shared" ref="I31:J31" si="3">I29+I30</f>
        <v>0</v>
      </c>
      <c r="J31" s="18">
        <f t="shared" si="3"/>
        <v>0</v>
      </c>
      <c r="K31" s="18">
        <v>23</v>
      </c>
    </row>
    <row r="32" spans="1:11" x14ac:dyDescent="0.25">
      <c r="A32" s="18">
        <v>24</v>
      </c>
      <c r="B32" s="18"/>
      <c r="C32" s="18"/>
      <c r="D32" s="18"/>
      <c r="E32" s="268" t="s">
        <v>181</v>
      </c>
      <c r="F32" s="269"/>
      <c r="G32" s="270"/>
      <c r="H32" s="18"/>
      <c r="I32" s="18"/>
      <c r="J32" s="18"/>
      <c r="K32" s="18">
        <v>24</v>
      </c>
    </row>
    <row r="33" spans="1:11" x14ac:dyDescent="0.25">
      <c r="A33" s="18">
        <v>25</v>
      </c>
      <c r="B33" s="18">
        <v>2688</v>
      </c>
      <c r="C33" s="18">
        <v>3770</v>
      </c>
      <c r="D33" s="18">
        <v>5000</v>
      </c>
      <c r="E33" s="268" t="s">
        <v>182</v>
      </c>
      <c r="F33" s="269"/>
      <c r="G33" s="270"/>
      <c r="H33" s="18">
        <v>5000</v>
      </c>
      <c r="I33" s="18"/>
      <c r="J33" s="18"/>
      <c r="K33" s="18">
        <v>25</v>
      </c>
    </row>
    <row r="34" spans="1:11" x14ac:dyDescent="0.25">
      <c r="A34" s="18">
        <v>26</v>
      </c>
      <c r="B34" s="18"/>
      <c r="C34" s="18"/>
      <c r="D34" s="18">
        <v>60000</v>
      </c>
      <c r="E34" s="268" t="s">
        <v>183</v>
      </c>
      <c r="F34" s="269"/>
      <c r="G34" s="270"/>
      <c r="H34" s="18">
        <v>10000</v>
      </c>
      <c r="I34" s="18"/>
      <c r="J34" s="18"/>
      <c r="K34" s="18">
        <v>26</v>
      </c>
    </row>
    <row r="35" spans="1:11" x14ac:dyDescent="0.25">
      <c r="A35" s="18">
        <v>27</v>
      </c>
      <c r="B35" s="18">
        <v>0</v>
      </c>
      <c r="C35" s="18"/>
      <c r="D35" s="18">
        <v>0</v>
      </c>
      <c r="E35" s="268" t="s">
        <v>184</v>
      </c>
      <c r="F35" s="269"/>
      <c r="G35" s="270"/>
      <c r="H35" s="18">
        <v>0</v>
      </c>
      <c r="I35" s="18"/>
      <c r="J35" s="18"/>
      <c r="K35" s="18">
        <v>27</v>
      </c>
    </row>
    <row r="36" spans="1:11" x14ac:dyDescent="0.25">
      <c r="A36" s="18">
        <v>28</v>
      </c>
      <c r="B36" s="18">
        <v>16661</v>
      </c>
      <c r="C36" s="18">
        <v>0</v>
      </c>
      <c r="D36" s="18">
        <v>50000</v>
      </c>
      <c r="E36" s="268" t="s">
        <v>185</v>
      </c>
      <c r="F36" s="269"/>
      <c r="G36" s="270"/>
      <c r="H36" s="18">
        <v>50000</v>
      </c>
      <c r="I36" s="18"/>
      <c r="J36" s="18"/>
      <c r="K36" s="18">
        <v>28</v>
      </c>
    </row>
    <row r="37" spans="1:11" x14ac:dyDescent="0.25">
      <c r="A37" s="18">
        <v>29</v>
      </c>
      <c r="B37" s="18"/>
      <c r="C37" s="18">
        <v>10000</v>
      </c>
      <c r="D37" s="18">
        <v>10000</v>
      </c>
      <c r="E37" s="268" t="s">
        <v>186</v>
      </c>
      <c r="F37" s="269"/>
      <c r="G37" s="270"/>
      <c r="H37" s="18">
        <v>10000</v>
      </c>
      <c r="I37" s="18"/>
      <c r="J37" s="18"/>
      <c r="K37" s="18">
        <v>29</v>
      </c>
    </row>
    <row r="38" spans="1:11" x14ac:dyDescent="0.25">
      <c r="A38" s="18">
        <v>30</v>
      </c>
      <c r="B38" s="18"/>
      <c r="C38" s="18"/>
      <c r="D38" s="18"/>
      <c r="E38" s="115">
        <v>30</v>
      </c>
      <c r="F38" s="116"/>
      <c r="G38" s="117"/>
      <c r="H38" s="18"/>
      <c r="I38" s="18"/>
      <c r="J38" s="18"/>
      <c r="K38" s="18">
        <v>30</v>
      </c>
    </row>
    <row r="39" spans="1:11" x14ac:dyDescent="0.25">
      <c r="A39" s="18">
        <v>31</v>
      </c>
      <c r="B39" s="18">
        <f>SUM(B33:B38)</f>
        <v>19349</v>
      </c>
      <c r="C39" s="18">
        <f t="shared" ref="C39:D39" si="4">SUM(C33:C38)</f>
        <v>13770</v>
      </c>
      <c r="D39" s="18">
        <f t="shared" si="4"/>
        <v>125000</v>
      </c>
      <c r="E39" s="115" t="s">
        <v>187</v>
      </c>
      <c r="F39" s="116"/>
      <c r="G39" s="117"/>
      <c r="H39" s="18">
        <f>SUM(H32:H38)</f>
        <v>75000</v>
      </c>
      <c r="I39" s="18">
        <f>SUM(I32:I38)</f>
        <v>0</v>
      </c>
      <c r="J39" s="18">
        <f>SUM(J32:J38)</f>
        <v>0</v>
      </c>
      <c r="K39" s="18">
        <v>31</v>
      </c>
    </row>
    <row r="40" spans="1:11" x14ac:dyDescent="0.25">
      <c r="A40" s="18">
        <v>32</v>
      </c>
      <c r="B40" s="18">
        <v>0</v>
      </c>
      <c r="C40" s="18">
        <v>147708</v>
      </c>
      <c r="D40" s="18">
        <v>115976</v>
      </c>
      <c r="E40" s="115" t="s">
        <v>188</v>
      </c>
      <c r="F40" s="116"/>
      <c r="G40" s="117"/>
      <c r="H40" s="18">
        <v>108644</v>
      </c>
      <c r="I40" s="18"/>
      <c r="J40" s="18"/>
      <c r="K40" s="18">
        <v>32</v>
      </c>
    </row>
    <row r="41" spans="1:11" x14ac:dyDescent="0.25">
      <c r="A41" s="18">
        <v>33</v>
      </c>
      <c r="B41" s="18"/>
      <c r="C41" s="18"/>
      <c r="D41" s="18"/>
      <c r="E41" s="115" t="s">
        <v>189</v>
      </c>
      <c r="F41" s="116"/>
      <c r="G41" s="117"/>
      <c r="H41" s="18"/>
      <c r="I41" s="18"/>
      <c r="J41" s="18"/>
      <c r="K41" s="18">
        <v>33</v>
      </c>
    </row>
    <row r="42" spans="1:11" x14ac:dyDescent="0.25">
      <c r="A42" s="18">
        <v>34</v>
      </c>
      <c r="B42" s="18">
        <v>11212</v>
      </c>
      <c r="C42" s="18">
        <v>11682</v>
      </c>
      <c r="D42" s="18">
        <v>11682</v>
      </c>
      <c r="E42" s="115" t="s">
        <v>190</v>
      </c>
      <c r="F42" s="116"/>
      <c r="G42" s="117"/>
      <c r="H42" s="18">
        <v>12682</v>
      </c>
      <c r="I42" s="18"/>
      <c r="J42" s="18"/>
      <c r="K42" s="18">
        <v>34</v>
      </c>
    </row>
    <row r="43" spans="1:11" x14ac:dyDescent="0.25">
      <c r="A43" s="18">
        <v>35</v>
      </c>
      <c r="B43" s="18">
        <v>4358</v>
      </c>
      <c r="C43" s="18">
        <v>2081</v>
      </c>
      <c r="D43" s="18">
        <v>3888</v>
      </c>
      <c r="E43" s="115" t="s">
        <v>191</v>
      </c>
      <c r="F43" s="116"/>
      <c r="G43" s="117"/>
      <c r="H43" s="18">
        <v>2889</v>
      </c>
      <c r="I43" s="18"/>
      <c r="J43" s="18"/>
      <c r="K43" s="18">
        <v>35</v>
      </c>
    </row>
    <row r="44" spans="1:11" x14ac:dyDescent="0.25">
      <c r="A44" s="18">
        <v>36</v>
      </c>
      <c r="B44" s="18">
        <v>15243</v>
      </c>
      <c r="C44" s="18">
        <v>15881</v>
      </c>
      <c r="D44" s="18">
        <v>15881</v>
      </c>
      <c r="E44" s="115" t="s">
        <v>192</v>
      </c>
      <c r="F44" s="116"/>
      <c r="G44" s="117"/>
      <c r="H44" s="18">
        <v>17241</v>
      </c>
      <c r="I44" s="18"/>
      <c r="J44" s="18"/>
      <c r="K44" s="18">
        <v>36</v>
      </c>
    </row>
    <row r="45" spans="1:11" x14ac:dyDescent="0.25">
      <c r="A45" s="18">
        <v>37</v>
      </c>
      <c r="B45" s="18">
        <v>2720</v>
      </c>
      <c r="C45" s="18">
        <v>2081</v>
      </c>
      <c r="D45" s="18">
        <v>2081</v>
      </c>
      <c r="E45" s="115" t="s">
        <v>193</v>
      </c>
      <c r="F45" s="116"/>
      <c r="G45" s="117"/>
      <c r="H45" s="18">
        <v>723</v>
      </c>
      <c r="I45" s="18"/>
      <c r="J45" s="18"/>
      <c r="K45" s="18">
        <v>37</v>
      </c>
    </row>
    <row r="46" spans="1:11" x14ac:dyDescent="0.25">
      <c r="A46" s="18">
        <v>38</v>
      </c>
      <c r="B46" s="18">
        <f>SUM(B42:B45)</f>
        <v>33533</v>
      </c>
      <c r="C46" s="18">
        <f t="shared" ref="C46:D46" si="5">SUM(C42:C45)</f>
        <v>31725</v>
      </c>
      <c r="D46" s="18">
        <f t="shared" si="5"/>
        <v>33532</v>
      </c>
      <c r="E46" s="115" t="s">
        <v>194</v>
      </c>
      <c r="F46" s="116"/>
      <c r="G46" s="117"/>
      <c r="H46" s="18">
        <f t="shared" ref="H46:I46" si="6">SUM(H42:H45)</f>
        <v>33535</v>
      </c>
      <c r="I46" s="18">
        <f t="shared" si="6"/>
        <v>0</v>
      </c>
      <c r="J46" s="18">
        <f>SUM(J42:J45)</f>
        <v>0</v>
      </c>
      <c r="K46" s="18">
        <v>38</v>
      </c>
    </row>
    <row r="47" spans="1:11" x14ac:dyDescent="0.25">
      <c r="A47" s="18">
        <v>39</v>
      </c>
      <c r="B47" s="18">
        <v>378228</v>
      </c>
      <c r="C47" s="18">
        <v>372288</v>
      </c>
      <c r="D47" s="118"/>
      <c r="E47" s="272" t="s">
        <v>195</v>
      </c>
      <c r="F47" s="273"/>
      <c r="G47" s="274"/>
      <c r="H47" s="118"/>
      <c r="I47" s="118"/>
      <c r="J47" s="118"/>
      <c r="K47" s="18">
        <v>39</v>
      </c>
    </row>
    <row r="48" spans="1:11" ht="15.75" thickBot="1" x14ac:dyDescent="0.3">
      <c r="A48" s="21">
        <v>40</v>
      </c>
      <c r="B48" s="119" t="s">
        <v>1</v>
      </c>
      <c r="C48" s="119"/>
      <c r="D48" s="21"/>
      <c r="E48" s="275" t="s">
        <v>196</v>
      </c>
      <c r="F48" s="276"/>
      <c r="G48" s="277"/>
      <c r="H48" s="21">
        <v>0</v>
      </c>
      <c r="I48" s="21"/>
      <c r="J48" s="21"/>
      <c r="K48" s="21">
        <v>40</v>
      </c>
    </row>
    <row r="49" spans="1:11" ht="15.75" thickBot="1" x14ac:dyDescent="0.3">
      <c r="A49" s="120">
        <v>33</v>
      </c>
      <c r="B49" s="121">
        <f>B28+B31+B39+B40+B46+B47</f>
        <v>599965</v>
      </c>
      <c r="C49" s="121">
        <f t="shared" ref="C49:D49" si="7">C28+C31+C39+C40+C46+C47</f>
        <v>774737</v>
      </c>
      <c r="D49" s="121">
        <f t="shared" si="7"/>
        <v>483403</v>
      </c>
      <c r="E49" s="278" t="s">
        <v>197</v>
      </c>
      <c r="F49" s="278"/>
      <c r="G49" s="278"/>
      <c r="H49" s="121">
        <f>H28+H31+H39+H40+H46+H48</f>
        <v>431979</v>
      </c>
      <c r="I49" s="121">
        <f t="shared" ref="I49:J49" si="8">I28+I31+I39+I40+I46+I48</f>
        <v>0</v>
      </c>
      <c r="J49" s="121">
        <f t="shared" si="8"/>
        <v>0</v>
      </c>
      <c r="K49" s="122">
        <v>33</v>
      </c>
    </row>
    <row r="50" spans="1:11" x14ac:dyDescent="0.25">
      <c r="A50" s="123"/>
      <c r="B50" s="124" t="s">
        <v>154</v>
      </c>
      <c r="C50" s="125"/>
      <c r="D50" s="125"/>
      <c r="E50" s="266"/>
      <c r="F50" s="266"/>
      <c r="G50" s="266"/>
      <c r="H50" s="125"/>
      <c r="I50" s="125"/>
      <c r="J50" s="125"/>
      <c r="K50" s="125"/>
    </row>
    <row r="51" spans="1:11" x14ac:dyDescent="0.25">
      <c r="E51" s="267"/>
      <c r="F51" s="267"/>
      <c r="G51" s="267"/>
      <c r="J51" s="124" t="s">
        <v>198</v>
      </c>
    </row>
    <row r="52" spans="1:11" x14ac:dyDescent="0.25">
      <c r="E52" s="267"/>
      <c r="F52" s="267"/>
      <c r="G52" s="267"/>
    </row>
  </sheetData>
  <mergeCells count="51">
    <mergeCell ref="B1:D1"/>
    <mergeCell ref="E1:G1"/>
    <mergeCell ref="H1:K1"/>
    <mergeCell ref="B2:D2"/>
    <mergeCell ref="E2:G2"/>
    <mergeCell ref="H2:K2"/>
    <mergeCell ref="B3:D3"/>
    <mergeCell ref="E3:G3"/>
    <mergeCell ref="H3:K3"/>
    <mergeCell ref="B4:D4"/>
    <mergeCell ref="E4:G4"/>
    <mergeCell ref="H4:K4"/>
    <mergeCell ref="A5:A8"/>
    <mergeCell ref="B5:D5"/>
    <mergeCell ref="E5:G8"/>
    <mergeCell ref="H5:J6"/>
    <mergeCell ref="K5:K8"/>
    <mergeCell ref="B6:C6"/>
    <mergeCell ref="E20:G20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32:G32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48:G48"/>
    <mergeCell ref="E49:G49"/>
    <mergeCell ref="E50:G52"/>
    <mergeCell ref="E33:G33"/>
    <mergeCell ref="E34:G34"/>
    <mergeCell ref="E35:G35"/>
    <mergeCell ref="E36:G36"/>
    <mergeCell ref="E37:G37"/>
    <mergeCell ref="E47:G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E0C4-4821-468A-9543-87ADF0B39EAC}">
  <sheetPr>
    <pageSetUpPr fitToPage="1"/>
  </sheetPr>
  <dimension ref="A1:Q55"/>
  <sheetViews>
    <sheetView workbookViewId="0">
      <selection activeCell="U8" sqref="U8"/>
    </sheetView>
  </sheetViews>
  <sheetFormatPr defaultRowHeight="15" x14ac:dyDescent="0.25"/>
  <cols>
    <col min="1" max="1" width="1.7109375" customWidth="1"/>
    <col min="2" max="2" width="3.7109375" customWidth="1"/>
    <col min="3" max="3" width="11.7109375" customWidth="1"/>
    <col min="4" max="5" width="7.7109375" customWidth="1"/>
    <col min="6" max="6" width="2.7109375" customWidth="1"/>
    <col min="7" max="7" width="3.7109375" customWidth="1"/>
    <col min="8" max="8" width="7.7109375" customWidth="1"/>
    <col min="9" max="9" width="13.42578125" customWidth="1"/>
    <col min="10" max="10" width="8.42578125" customWidth="1"/>
    <col min="11" max="12" width="5.28515625" customWidth="1"/>
    <col min="13" max="13" width="9.42578125" customWidth="1"/>
    <col min="14" max="14" width="15.42578125" customWidth="1"/>
    <col min="15" max="15" width="3.7109375" customWidth="1"/>
    <col min="16" max="17" width="11.42578125" customWidth="1"/>
  </cols>
  <sheetData>
    <row r="1" spans="1:17" ht="23.25" x14ac:dyDescent="0.25">
      <c r="A1" s="130"/>
      <c r="B1" s="343" t="s">
        <v>211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131"/>
      <c r="O1" s="130"/>
      <c r="P1" s="345" t="s">
        <v>212</v>
      </c>
      <c r="Q1" s="345"/>
    </row>
    <row r="2" spans="1:17" ht="33.75" x14ac:dyDescent="0.25">
      <c r="A2" s="130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132"/>
      <c r="O2" s="346" t="s">
        <v>289</v>
      </c>
      <c r="P2" s="346"/>
      <c r="Q2" s="346"/>
    </row>
    <row r="3" spans="1:17" x14ac:dyDescent="0.25">
      <c r="B3" s="347" t="s">
        <v>213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</row>
    <row r="4" spans="1:17" x14ac:dyDescent="0.25"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7" ht="23.25" x14ac:dyDescent="0.35">
      <c r="B5" s="135"/>
      <c r="P5" s="136" t="s">
        <v>214</v>
      </c>
    </row>
    <row r="6" spans="1:17" ht="23.25" x14ac:dyDescent="0.35">
      <c r="B6" s="135" t="s">
        <v>215</v>
      </c>
      <c r="C6" s="137" t="s">
        <v>216</v>
      </c>
      <c r="P6" s="136" t="s">
        <v>217</v>
      </c>
    </row>
    <row r="7" spans="1:17" ht="15.75" thickBot="1" x14ac:dyDescent="0.3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ht="15.75" thickTop="1" x14ac:dyDescent="0.25">
      <c r="A8" s="139"/>
      <c r="B8" t="s">
        <v>218</v>
      </c>
      <c r="C8" s="340" t="s">
        <v>9</v>
      </c>
      <c r="D8" s="340"/>
      <c r="E8" s="340"/>
      <c r="F8" s="340"/>
      <c r="G8" s="340"/>
      <c r="H8" t="s">
        <v>219</v>
      </c>
      <c r="I8" s="139"/>
      <c r="J8" s="133"/>
      <c r="K8" s="133"/>
      <c r="L8" s="133"/>
      <c r="M8" s="133"/>
      <c r="N8" s="133"/>
      <c r="O8" s="133"/>
      <c r="P8" s="139"/>
      <c r="Q8" s="139"/>
    </row>
    <row r="9" spans="1:17" x14ac:dyDescent="0.25">
      <c r="A9" s="140"/>
      <c r="B9" s="140"/>
      <c r="C9" s="342" t="s">
        <v>220</v>
      </c>
      <c r="D9" s="342"/>
      <c r="E9" s="342"/>
      <c r="F9" s="342"/>
      <c r="G9" s="342"/>
      <c r="H9" s="342"/>
      <c r="I9" s="141"/>
      <c r="J9" s="142"/>
      <c r="K9" s="142"/>
      <c r="L9" s="142"/>
      <c r="M9" s="142"/>
      <c r="N9" s="142"/>
      <c r="O9" s="142"/>
      <c r="P9" s="142"/>
      <c r="Q9" s="140"/>
    </row>
    <row r="10" spans="1:17" x14ac:dyDescent="0.25">
      <c r="A10" s="139"/>
      <c r="B10" s="1" t="s">
        <v>221</v>
      </c>
      <c r="C10" s="134"/>
      <c r="D10" s="340" t="s">
        <v>222</v>
      </c>
      <c r="E10" s="340"/>
      <c r="F10" s="340"/>
      <c r="G10" s="340"/>
      <c r="H10" s="340"/>
      <c r="I10" t="s">
        <v>223</v>
      </c>
      <c r="J10" s="133"/>
      <c r="K10" s="139"/>
      <c r="M10" s="139"/>
      <c r="N10" s="139"/>
      <c r="O10" s="139"/>
      <c r="P10" s="139"/>
      <c r="Q10" s="139"/>
    </row>
    <row r="11" spans="1:17" x14ac:dyDescent="0.25">
      <c r="A11" s="140"/>
      <c r="B11" s="142"/>
      <c r="C11" s="142"/>
      <c r="D11" s="342" t="s">
        <v>224</v>
      </c>
      <c r="E11" s="342"/>
      <c r="F11" s="342"/>
      <c r="G11" s="342"/>
      <c r="H11" s="142"/>
      <c r="I11" s="140"/>
      <c r="J11" s="140"/>
      <c r="K11" s="140"/>
      <c r="L11" s="140"/>
      <c r="M11" s="140"/>
      <c r="N11" s="140"/>
      <c r="O11" s="140"/>
      <c r="P11" s="140"/>
      <c r="Q11" s="140"/>
    </row>
    <row r="12" spans="1:17" x14ac:dyDescent="0.25">
      <c r="A12" s="143"/>
      <c r="B12" s="340" t="s">
        <v>225</v>
      </c>
      <c r="C12" s="340"/>
      <c r="D12" s="340"/>
      <c r="E12" s="340"/>
      <c r="F12" s="340"/>
      <c r="G12" s="340"/>
      <c r="H12" s="340"/>
      <c r="I12" s="339" t="s">
        <v>226</v>
      </c>
      <c r="J12" s="339"/>
      <c r="K12" s="339"/>
      <c r="L12" s="339" t="s">
        <v>227</v>
      </c>
      <c r="M12" s="339"/>
      <c r="N12" s="144" t="s">
        <v>228</v>
      </c>
      <c r="O12" s="145"/>
      <c r="P12" s="340"/>
      <c r="Q12" s="340"/>
    </row>
    <row r="13" spans="1:17" x14ac:dyDescent="0.25">
      <c r="A13" s="146"/>
      <c r="B13" s="338" t="s">
        <v>229</v>
      </c>
      <c r="C13" s="338"/>
      <c r="D13" s="338"/>
      <c r="E13" s="338"/>
      <c r="F13" s="147"/>
      <c r="G13" s="147"/>
      <c r="H13" s="338" t="s">
        <v>230</v>
      </c>
      <c r="I13" s="338"/>
      <c r="J13" s="338"/>
      <c r="K13" s="148"/>
      <c r="L13" s="148" t="s">
        <v>231</v>
      </c>
      <c r="M13" s="148"/>
      <c r="N13" s="148" t="s">
        <v>232</v>
      </c>
      <c r="O13" s="148"/>
      <c r="P13" s="338" t="s">
        <v>233</v>
      </c>
      <c r="Q13" s="338"/>
    </row>
    <row r="14" spans="1:17" x14ac:dyDescent="0.25">
      <c r="A14" s="143"/>
      <c r="B14" s="339" t="s">
        <v>234</v>
      </c>
      <c r="C14" s="339"/>
      <c r="D14" s="339"/>
      <c r="E14" s="339"/>
      <c r="F14" s="149"/>
      <c r="G14" s="340" t="s">
        <v>235</v>
      </c>
      <c r="H14" s="340"/>
      <c r="I14" s="340"/>
      <c r="J14" s="340"/>
      <c r="K14" s="143"/>
      <c r="L14" s="340" t="s">
        <v>236</v>
      </c>
      <c r="M14" s="340"/>
      <c r="N14" s="340"/>
      <c r="O14" s="143"/>
      <c r="P14" s="235" t="s">
        <v>237</v>
      </c>
      <c r="Q14" s="341"/>
    </row>
    <row r="15" spans="1:17" ht="15.75" thickBot="1" x14ac:dyDescent="0.3">
      <c r="A15" s="146"/>
      <c r="B15" s="150" t="s">
        <v>238</v>
      </c>
      <c r="C15" s="150"/>
      <c r="D15" s="150"/>
      <c r="E15" s="150"/>
      <c r="F15" s="151"/>
      <c r="G15" s="333" t="s">
        <v>239</v>
      </c>
      <c r="H15" s="333"/>
      <c r="I15" s="333"/>
      <c r="J15" s="152"/>
      <c r="K15" s="150"/>
      <c r="L15" s="333" t="s">
        <v>240</v>
      </c>
      <c r="M15" s="333"/>
      <c r="N15" s="333"/>
      <c r="O15" s="151"/>
      <c r="P15" s="152" t="s">
        <v>241</v>
      </c>
      <c r="Q15" s="152"/>
    </row>
    <row r="16" spans="1:17" ht="15.75" thickTop="1" x14ac:dyDescent="0.25">
      <c r="A16" s="146"/>
      <c r="B16" s="143" t="s">
        <v>242</v>
      </c>
      <c r="C16" s="153"/>
      <c r="D16" s="153"/>
      <c r="E16" s="153"/>
      <c r="F16" s="146"/>
      <c r="G16" s="154"/>
      <c r="H16" s="154"/>
      <c r="I16" s="154"/>
      <c r="J16" s="153"/>
      <c r="K16" s="153"/>
      <c r="L16" s="154"/>
      <c r="M16" s="154"/>
      <c r="N16" s="154"/>
      <c r="O16" s="146"/>
      <c r="P16" s="153"/>
      <c r="Q16" s="153"/>
    </row>
    <row r="17" spans="1:17" x14ac:dyDescent="0.25">
      <c r="A17" s="124"/>
      <c r="B17" s="139"/>
      <c r="C17" s="155" t="s">
        <v>243</v>
      </c>
      <c r="D17" s="156"/>
      <c r="E17" s="156"/>
      <c r="F17" s="124"/>
      <c r="G17" s="157"/>
      <c r="H17" s="157"/>
      <c r="I17" s="157"/>
      <c r="J17" s="156"/>
      <c r="K17" s="156"/>
      <c r="L17" s="157"/>
      <c r="M17" s="157"/>
      <c r="N17" s="157"/>
      <c r="O17" s="124"/>
      <c r="P17" s="156"/>
      <c r="Q17" s="156"/>
    </row>
    <row r="18" spans="1:17" x14ac:dyDescent="0.25">
      <c r="A18" s="124"/>
      <c r="B18" s="139"/>
      <c r="C18" s="155" t="s">
        <v>244</v>
      </c>
      <c r="D18" s="156"/>
      <c r="E18" s="156"/>
      <c r="F18" s="124"/>
      <c r="G18" s="157"/>
      <c r="H18" s="157"/>
      <c r="I18" s="157"/>
      <c r="J18" s="156"/>
      <c r="K18" s="156"/>
      <c r="L18" s="157"/>
      <c r="M18" s="157"/>
      <c r="N18" s="157"/>
      <c r="O18" s="124"/>
      <c r="P18" s="156"/>
      <c r="Q18" s="156"/>
    </row>
    <row r="19" spans="1:17" ht="15.75" thickBot="1" x14ac:dyDescent="0.3">
      <c r="A19" s="146"/>
      <c r="B19" s="158"/>
      <c r="C19" s="159"/>
      <c r="D19" s="150"/>
      <c r="E19" s="150"/>
      <c r="F19" s="151"/>
      <c r="G19" s="160"/>
      <c r="H19" s="160"/>
      <c r="I19" s="160"/>
      <c r="J19" s="150"/>
      <c r="K19" s="150"/>
      <c r="L19" s="160"/>
      <c r="M19" s="154"/>
      <c r="N19" s="154"/>
      <c r="O19" s="146"/>
      <c r="P19" s="153"/>
      <c r="Q19" s="153"/>
    </row>
    <row r="20" spans="1:17" ht="15.75" thickTop="1" x14ac:dyDescent="0.25">
      <c r="A20" s="143"/>
      <c r="B20" s="143" t="s">
        <v>245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9"/>
      <c r="M20" s="334" t="s">
        <v>246</v>
      </c>
      <c r="N20" s="334"/>
      <c r="O20" s="334"/>
      <c r="P20" s="335"/>
      <c r="Q20" s="335"/>
    </row>
    <row r="21" spans="1:17" x14ac:dyDescent="0.2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9"/>
      <c r="M21" s="336" t="s">
        <v>247</v>
      </c>
      <c r="N21" s="336"/>
      <c r="O21" s="336"/>
      <c r="P21" s="337"/>
      <c r="Q21" s="337"/>
    </row>
    <row r="22" spans="1:17" x14ac:dyDescent="0.25">
      <c r="A22" s="139"/>
      <c r="B22" s="143"/>
      <c r="C22" s="139" t="s">
        <v>248</v>
      </c>
      <c r="D22" s="139"/>
      <c r="E22" s="139"/>
      <c r="F22" s="139"/>
      <c r="G22" s="139"/>
      <c r="H22" s="139"/>
      <c r="I22" s="139"/>
      <c r="J22" s="139"/>
      <c r="K22" s="139"/>
      <c r="L22" s="139"/>
      <c r="M22" s="322" t="s">
        <v>249</v>
      </c>
      <c r="N22" s="322"/>
      <c r="O22" s="322"/>
      <c r="P22" s="139"/>
      <c r="Q22" s="139"/>
    </row>
    <row r="23" spans="1:17" x14ac:dyDescent="0.25">
      <c r="A23" s="139"/>
      <c r="B23" s="161">
        <v>1</v>
      </c>
      <c r="C23" s="139" t="s">
        <v>250</v>
      </c>
      <c r="D23" s="139"/>
      <c r="E23" s="139"/>
      <c r="F23" s="139"/>
      <c r="G23" s="139"/>
      <c r="H23" s="139"/>
      <c r="I23" s="139"/>
      <c r="J23" s="139"/>
      <c r="K23" s="139"/>
      <c r="L23" s="162">
        <f t="shared" ref="L23:L26" si="0">B23</f>
        <v>1</v>
      </c>
      <c r="M23" s="323">
        <v>2.6970000000000001</v>
      </c>
      <c r="N23" s="324"/>
      <c r="O23" s="325"/>
      <c r="P23" s="139"/>
      <c r="Q23" s="139"/>
    </row>
    <row r="24" spans="1:17" x14ac:dyDescent="0.25">
      <c r="A24" s="139"/>
      <c r="B24" s="161">
        <v>2</v>
      </c>
      <c r="C24" s="139" t="s">
        <v>251</v>
      </c>
      <c r="D24" s="139"/>
      <c r="E24" s="139"/>
      <c r="F24" s="139"/>
      <c r="G24" s="139"/>
      <c r="H24" s="139"/>
      <c r="I24" s="139"/>
      <c r="J24" s="139"/>
      <c r="K24" s="139"/>
      <c r="L24" s="162">
        <f t="shared" si="0"/>
        <v>2</v>
      </c>
      <c r="M24" s="323"/>
      <c r="N24" s="324"/>
      <c r="O24" s="325"/>
      <c r="P24" s="139"/>
      <c r="Q24" s="139"/>
    </row>
    <row r="25" spans="1:17" x14ac:dyDescent="0.25">
      <c r="A25" s="139"/>
      <c r="B25" s="161">
        <v>3</v>
      </c>
      <c r="C25" s="139" t="s">
        <v>252</v>
      </c>
      <c r="D25" s="139"/>
      <c r="E25" s="139"/>
      <c r="F25" s="139"/>
      <c r="G25" s="139"/>
      <c r="H25" s="139"/>
      <c r="I25" s="139"/>
      <c r="J25" s="139"/>
      <c r="K25" s="139"/>
      <c r="L25" s="162">
        <f t="shared" si="0"/>
        <v>3</v>
      </c>
      <c r="M25" s="323"/>
      <c r="N25" s="324"/>
      <c r="O25" s="325"/>
      <c r="P25" s="326" t="s">
        <v>253</v>
      </c>
      <c r="Q25" s="327"/>
    </row>
    <row r="26" spans="1:17" x14ac:dyDescent="0.25">
      <c r="A26" s="139"/>
      <c r="B26" s="161">
        <v>4</v>
      </c>
      <c r="C26" s="139" t="s">
        <v>254</v>
      </c>
      <c r="D26" s="139"/>
      <c r="E26" s="139"/>
      <c r="F26" s="139"/>
      <c r="G26" s="139"/>
      <c r="H26" s="139"/>
      <c r="I26" s="139"/>
      <c r="J26" s="139"/>
      <c r="K26" s="139"/>
      <c r="L26" s="162">
        <f t="shared" si="0"/>
        <v>4</v>
      </c>
      <c r="M26" s="328"/>
      <c r="N26" s="329"/>
      <c r="O26" s="330"/>
      <c r="P26" s="331" t="s">
        <v>255</v>
      </c>
      <c r="Q26" s="332"/>
    </row>
    <row r="27" spans="1:17" x14ac:dyDescent="0.25">
      <c r="A27" s="139"/>
      <c r="B27" s="161" t="s">
        <v>256</v>
      </c>
      <c r="C27" s="139" t="s">
        <v>257</v>
      </c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61" t="str">
        <f t="shared" ref="O27:O29" si="1">B27</f>
        <v>5a.</v>
      </c>
      <c r="P27" s="312"/>
      <c r="Q27" s="313"/>
    </row>
    <row r="28" spans="1:17" x14ac:dyDescent="0.25">
      <c r="A28" s="139"/>
      <c r="B28" s="161" t="s">
        <v>258</v>
      </c>
      <c r="C28" s="139" t="s">
        <v>259</v>
      </c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61" t="str">
        <f t="shared" si="1"/>
        <v>5b.</v>
      </c>
      <c r="P28" s="314"/>
      <c r="Q28" s="315"/>
    </row>
    <row r="29" spans="1:17" x14ac:dyDescent="0.25">
      <c r="A29" s="139"/>
      <c r="B29" s="161" t="s">
        <v>260</v>
      </c>
      <c r="C29" s="139" t="s">
        <v>261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61" t="str">
        <f t="shared" si="1"/>
        <v>5c.</v>
      </c>
      <c r="P29" s="312">
        <f>SUM(P27:P28)</f>
        <v>0</v>
      </c>
      <c r="Q29" s="313"/>
    </row>
    <row r="30" spans="1:17" ht="15.75" thickBot="1" x14ac:dyDescent="0.3"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63"/>
      <c r="P30" s="138"/>
      <c r="Q30" s="138"/>
    </row>
    <row r="31" spans="1:17" ht="15.75" thickTop="1" x14ac:dyDescent="0.25">
      <c r="A31" s="139"/>
      <c r="B31" s="143" t="s">
        <v>262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64"/>
      <c r="P31" s="139"/>
      <c r="Q31" s="139"/>
    </row>
    <row r="32" spans="1:17" x14ac:dyDescent="0.25">
      <c r="A32" s="139"/>
      <c r="B32" s="161">
        <v>6</v>
      </c>
      <c r="C32" s="139" t="s">
        <v>263</v>
      </c>
      <c r="D32" s="139"/>
      <c r="E32" s="139"/>
      <c r="F32" s="139"/>
      <c r="G32" s="139"/>
      <c r="H32" s="139"/>
      <c r="J32" s="139"/>
      <c r="K32" s="139"/>
      <c r="L32" s="139"/>
      <c r="M32" s="139"/>
      <c r="N32" s="139"/>
      <c r="O32" s="165">
        <f t="shared" ref="O32:O34" si="2">B32</f>
        <v>6</v>
      </c>
      <c r="P32" s="316">
        <v>2.6970000000000001</v>
      </c>
      <c r="Q32" s="317"/>
    </row>
    <row r="33" spans="1:17" x14ac:dyDescent="0.25">
      <c r="A33" s="139"/>
      <c r="B33" s="161">
        <v>7</v>
      </c>
      <c r="C33" s="139" t="s">
        <v>264</v>
      </c>
      <c r="D33" s="139"/>
      <c r="E33" s="139"/>
      <c r="F33" s="139"/>
      <c r="G33" s="139"/>
      <c r="H33" s="139"/>
      <c r="J33" s="139"/>
      <c r="K33" s="139"/>
      <c r="L33" s="139"/>
      <c r="M33" s="139"/>
      <c r="N33" s="139"/>
      <c r="O33" s="165">
        <f t="shared" si="2"/>
        <v>7</v>
      </c>
      <c r="P33" s="318"/>
      <c r="Q33" s="319"/>
    </row>
    <row r="34" spans="1:17" x14ac:dyDescent="0.25">
      <c r="B34" s="161">
        <v>8</v>
      </c>
      <c r="C34" s="139" t="s">
        <v>265</v>
      </c>
      <c r="E34" s="166"/>
      <c r="O34" s="165">
        <f t="shared" si="2"/>
        <v>8</v>
      </c>
      <c r="P34" s="320"/>
      <c r="Q34" s="321"/>
    </row>
    <row r="35" spans="1:17" ht="15.75" thickBot="1" x14ac:dyDescent="0.3"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</row>
    <row r="36" spans="1:17" ht="15.75" thickTop="1" x14ac:dyDescent="0.25">
      <c r="F36" s="141"/>
      <c r="G36" s="142"/>
      <c r="H36" s="141"/>
      <c r="I36" s="141"/>
    </row>
    <row r="37" spans="1:17" x14ac:dyDescent="0.25">
      <c r="A37" s="139"/>
      <c r="B37" s="143" t="s">
        <v>266</v>
      </c>
      <c r="C37" s="143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</row>
    <row r="38" spans="1:17" x14ac:dyDescent="0.25">
      <c r="A38" s="139"/>
      <c r="B38" s="139"/>
      <c r="C38" s="139"/>
      <c r="D38" s="139"/>
      <c r="E38" s="139"/>
      <c r="F38" s="139"/>
      <c r="G38" s="139"/>
      <c r="H38" s="139"/>
      <c r="I38" s="167" t="s">
        <v>267</v>
      </c>
      <c r="J38" s="139"/>
      <c r="K38" s="139"/>
      <c r="L38" s="139"/>
      <c r="M38" s="139"/>
      <c r="N38" s="139"/>
      <c r="O38" s="139"/>
      <c r="P38" s="139"/>
      <c r="Q38" s="139"/>
    </row>
    <row r="39" spans="1:17" x14ac:dyDescent="0.25">
      <c r="B39" s="308" t="s">
        <v>268</v>
      </c>
      <c r="C39" s="309"/>
      <c r="D39" s="309"/>
      <c r="E39" s="309"/>
      <c r="F39" s="309"/>
      <c r="G39" s="309"/>
      <c r="H39" s="310"/>
      <c r="I39" s="308" t="s">
        <v>269</v>
      </c>
      <c r="J39" s="309"/>
      <c r="K39" s="310"/>
      <c r="L39" s="308" t="s">
        <v>270</v>
      </c>
      <c r="M39" s="310"/>
      <c r="N39" s="169" t="s">
        <v>271</v>
      </c>
      <c r="O39" s="308" t="s">
        <v>272</v>
      </c>
      <c r="P39" s="309"/>
      <c r="Q39" s="310"/>
    </row>
    <row r="40" spans="1:17" x14ac:dyDescent="0.25">
      <c r="A40" s="137"/>
      <c r="B40" s="294" t="s">
        <v>273</v>
      </c>
      <c r="C40" s="295"/>
      <c r="D40" s="295"/>
      <c r="E40" s="295"/>
      <c r="F40" s="295"/>
      <c r="G40" s="295"/>
      <c r="H40" s="311"/>
      <c r="I40" s="294" t="s">
        <v>274</v>
      </c>
      <c r="J40" s="295"/>
      <c r="K40" s="311"/>
      <c r="L40" s="294" t="s">
        <v>275</v>
      </c>
      <c r="M40" s="311"/>
      <c r="N40" s="170" t="s">
        <v>276</v>
      </c>
      <c r="O40" s="294" t="s">
        <v>277</v>
      </c>
      <c r="P40" s="295"/>
      <c r="Q40" s="311"/>
    </row>
    <row r="41" spans="1:17" x14ac:dyDescent="0.25">
      <c r="A41" s="123"/>
      <c r="B41" s="305"/>
      <c r="C41" s="306"/>
      <c r="D41" s="306"/>
      <c r="E41" s="306"/>
      <c r="F41" s="306"/>
      <c r="G41" s="306"/>
      <c r="H41" s="307"/>
      <c r="I41" s="305"/>
      <c r="J41" s="306"/>
      <c r="K41" s="307"/>
      <c r="L41" s="305"/>
      <c r="M41" s="307"/>
      <c r="N41" s="171"/>
      <c r="O41" s="305"/>
      <c r="P41" s="306"/>
      <c r="Q41" s="307"/>
    </row>
    <row r="42" spans="1:17" x14ac:dyDescent="0.25">
      <c r="A42" s="123"/>
      <c r="B42" s="305"/>
      <c r="C42" s="306"/>
      <c r="D42" s="306"/>
      <c r="E42" s="306"/>
      <c r="F42" s="306"/>
      <c r="G42" s="306"/>
      <c r="H42" s="307"/>
      <c r="I42" s="305"/>
      <c r="J42" s="306"/>
      <c r="K42" s="307"/>
      <c r="L42" s="305"/>
      <c r="M42" s="307"/>
      <c r="N42" s="171"/>
      <c r="O42" s="305"/>
      <c r="P42" s="306"/>
      <c r="Q42" s="307"/>
    </row>
    <row r="43" spans="1:17" ht="15.75" thickBot="1" x14ac:dyDescent="0.3">
      <c r="A43" s="123"/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4"/>
      <c r="O43" s="175"/>
      <c r="P43" s="175"/>
      <c r="Q43" s="175"/>
    </row>
    <row r="44" spans="1:17" ht="15.75" thickTop="1" x14ac:dyDescent="0.25">
      <c r="A44" s="123"/>
      <c r="B44" s="176" t="s">
        <v>278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77"/>
      <c r="O44" s="5"/>
      <c r="P44" s="5"/>
      <c r="Q44" s="5"/>
    </row>
    <row r="45" spans="1:17" x14ac:dyDescent="0.25">
      <c r="A45" s="123"/>
      <c r="B45" s="126"/>
      <c r="C45" s="127" t="s">
        <v>279</v>
      </c>
      <c r="D45" s="127"/>
      <c r="E45" s="127"/>
      <c r="F45" s="127"/>
      <c r="G45" s="127"/>
      <c r="H45" s="128"/>
      <c r="I45" s="195" t="s">
        <v>280</v>
      </c>
      <c r="J45" s="196"/>
      <c r="K45" s="196"/>
      <c r="L45" s="196"/>
      <c r="M45" s="197"/>
      <c r="N45" s="178"/>
      <c r="O45" s="127"/>
      <c r="P45" s="127" t="s">
        <v>281</v>
      </c>
      <c r="Q45" s="128"/>
    </row>
    <row r="46" spans="1:17" x14ac:dyDescent="0.25">
      <c r="A46" s="123"/>
      <c r="B46" s="168">
        <v>1</v>
      </c>
      <c r="C46" s="302"/>
      <c r="D46" s="302"/>
      <c r="E46" s="302"/>
      <c r="F46" s="302"/>
      <c r="G46" s="302"/>
      <c r="H46" s="303"/>
      <c r="I46" s="304"/>
      <c r="J46" s="302"/>
      <c r="K46" s="302"/>
      <c r="L46" s="302"/>
      <c r="M46" s="303"/>
      <c r="N46" s="304"/>
      <c r="O46" s="302"/>
      <c r="P46" s="302"/>
      <c r="Q46" s="303"/>
    </row>
    <row r="47" spans="1:17" x14ac:dyDescent="0.25">
      <c r="A47" s="123"/>
      <c r="B47" s="126">
        <v>2</v>
      </c>
      <c r="C47" s="302"/>
      <c r="D47" s="302"/>
      <c r="E47" s="302"/>
      <c r="F47" s="302"/>
      <c r="G47" s="302"/>
      <c r="H47" s="303"/>
      <c r="I47" s="305"/>
      <c r="J47" s="306"/>
      <c r="K47" s="306"/>
      <c r="L47" s="306"/>
      <c r="M47" s="307"/>
      <c r="N47" s="305"/>
      <c r="O47" s="306"/>
      <c r="P47" s="306"/>
      <c r="Q47" s="307"/>
    </row>
    <row r="48" spans="1:17" ht="15.75" x14ac:dyDescent="0.25">
      <c r="A48" s="123"/>
      <c r="B48" s="299"/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</row>
    <row r="49" spans="1:17" x14ac:dyDescent="0.25">
      <c r="A49" s="123"/>
      <c r="B49" s="139" t="s">
        <v>282</v>
      </c>
      <c r="C49" s="3"/>
      <c r="D49" s="3"/>
      <c r="E49" s="3"/>
      <c r="F49" s="3"/>
      <c r="G49" s="3"/>
      <c r="H49" s="3"/>
      <c r="I49" s="5"/>
      <c r="J49" s="5"/>
      <c r="K49" s="5"/>
      <c r="L49" s="5"/>
      <c r="M49" s="5"/>
      <c r="N49" s="177"/>
      <c r="O49" s="5"/>
      <c r="P49" s="5"/>
      <c r="Q49" s="5"/>
    </row>
    <row r="50" spans="1:17" x14ac:dyDescent="0.25">
      <c r="A50" s="123"/>
      <c r="B50" s="139" t="s">
        <v>283</v>
      </c>
      <c r="C50" s="3"/>
      <c r="D50" s="3"/>
      <c r="E50" s="3"/>
      <c r="F50" s="3"/>
      <c r="G50" s="3"/>
      <c r="H50" s="3"/>
      <c r="I50" s="5"/>
      <c r="J50" s="5"/>
      <c r="K50" s="5"/>
      <c r="L50" s="5"/>
      <c r="M50" s="5"/>
      <c r="N50" s="177"/>
      <c r="O50" s="5"/>
      <c r="P50" s="5"/>
      <c r="Q50" s="5"/>
    </row>
    <row r="51" spans="1:17" x14ac:dyDescent="0.25">
      <c r="A51" s="123"/>
      <c r="B51" s="139" t="s">
        <v>284</v>
      </c>
      <c r="C51" s="3"/>
      <c r="D51" s="3"/>
      <c r="E51" s="3"/>
      <c r="F51" s="3"/>
      <c r="G51" s="3"/>
      <c r="H51" s="3"/>
      <c r="I51" s="5"/>
      <c r="J51" s="5"/>
      <c r="K51" s="5"/>
      <c r="L51" s="5"/>
      <c r="M51" s="5"/>
      <c r="N51" s="177"/>
      <c r="O51" s="5"/>
      <c r="P51" s="5"/>
      <c r="Q51" s="5"/>
    </row>
    <row r="52" spans="1:17" x14ac:dyDescent="0.25">
      <c r="A52" s="123"/>
      <c r="B52" s="129" t="s">
        <v>285</v>
      </c>
      <c r="C52" s="179"/>
      <c r="D52" s="179"/>
      <c r="E52" s="179"/>
      <c r="F52" s="179"/>
      <c r="G52" s="179"/>
      <c r="H52" s="179"/>
      <c r="I52" s="179"/>
      <c r="J52" s="180"/>
      <c r="K52" s="180"/>
      <c r="L52" s="180"/>
      <c r="M52" s="181"/>
    </row>
    <row r="53" spans="1:17" ht="15.75" thickBot="1" x14ac:dyDescent="0.3">
      <c r="A53" s="123"/>
      <c r="B53" s="182"/>
      <c r="C53" s="183"/>
      <c r="D53" s="183"/>
      <c r="E53" s="183"/>
      <c r="F53" s="183"/>
      <c r="G53" s="183"/>
      <c r="H53" s="183"/>
      <c r="I53" s="184"/>
      <c r="J53" s="184"/>
      <c r="K53" s="184"/>
      <c r="L53" s="184"/>
      <c r="M53" s="184"/>
      <c r="N53" s="185"/>
      <c r="O53" s="184"/>
      <c r="P53" s="184"/>
      <c r="Q53" s="184"/>
    </row>
    <row r="54" spans="1:17" ht="15.75" thickTop="1" x14ac:dyDescent="0.25">
      <c r="B54" s="186" t="s">
        <v>286</v>
      </c>
      <c r="E54" s="187" t="s">
        <v>287</v>
      </c>
    </row>
    <row r="55" spans="1:17" x14ac:dyDescent="0.25">
      <c r="B55" s="301" t="s">
        <v>288</v>
      </c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</row>
  </sheetData>
  <mergeCells count="63">
    <mergeCell ref="P12:Q12"/>
    <mergeCell ref="B1:M2"/>
    <mergeCell ref="P1:Q1"/>
    <mergeCell ref="O2:Q2"/>
    <mergeCell ref="B3:N3"/>
    <mergeCell ref="C8:G8"/>
    <mergeCell ref="C9:H9"/>
    <mergeCell ref="D10:H10"/>
    <mergeCell ref="D11:G11"/>
    <mergeCell ref="B12:H12"/>
    <mergeCell ref="I12:K12"/>
    <mergeCell ref="L12:M12"/>
    <mergeCell ref="B13:E13"/>
    <mergeCell ref="H13:J13"/>
    <mergeCell ref="P13:Q13"/>
    <mergeCell ref="B14:E14"/>
    <mergeCell ref="G14:J14"/>
    <mergeCell ref="L14:N14"/>
    <mergeCell ref="P14:Q14"/>
    <mergeCell ref="G15:I15"/>
    <mergeCell ref="L15:N15"/>
    <mergeCell ref="M20:O20"/>
    <mergeCell ref="P20:Q20"/>
    <mergeCell ref="M21:O21"/>
    <mergeCell ref="P21:Q21"/>
    <mergeCell ref="P34:Q34"/>
    <mergeCell ref="M22:O22"/>
    <mergeCell ref="M23:O23"/>
    <mergeCell ref="M24:O24"/>
    <mergeCell ref="M25:O25"/>
    <mergeCell ref="P25:Q25"/>
    <mergeCell ref="M26:O26"/>
    <mergeCell ref="P26:Q26"/>
    <mergeCell ref="P27:Q27"/>
    <mergeCell ref="P28:Q28"/>
    <mergeCell ref="P29:Q29"/>
    <mergeCell ref="P32:Q32"/>
    <mergeCell ref="P33:Q33"/>
    <mergeCell ref="B39:H39"/>
    <mergeCell ref="I39:K39"/>
    <mergeCell ref="L39:M39"/>
    <mergeCell ref="O39:Q39"/>
    <mergeCell ref="B40:H40"/>
    <mergeCell ref="I40:K40"/>
    <mergeCell ref="L40:M40"/>
    <mergeCell ref="O40:Q40"/>
    <mergeCell ref="B41:H41"/>
    <mergeCell ref="I41:K41"/>
    <mergeCell ref="L41:M41"/>
    <mergeCell ref="O41:Q41"/>
    <mergeCell ref="B42:H42"/>
    <mergeCell ref="I42:K42"/>
    <mergeCell ref="L42:M42"/>
    <mergeCell ref="O42:Q42"/>
    <mergeCell ref="B48:Q48"/>
    <mergeCell ref="B55:Q55"/>
    <mergeCell ref="I45:M45"/>
    <mergeCell ref="C46:H46"/>
    <mergeCell ref="I46:M46"/>
    <mergeCell ref="N46:Q46"/>
    <mergeCell ref="C47:H47"/>
    <mergeCell ref="I47:M47"/>
    <mergeCell ref="N47:Q47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LB-11</vt:lpstr>
      <vt:lpstr>LB-20</vt:lpstr>
      <vt:lpstr>LB-30</vt:lpstr>
      <vt:lpstr>LB-31 Admin</vt:lpstr>
      <vt:lpstr>LB-31 FF&amp;R</vt:lpstr>
      <vt:lpstr>LB50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 Dragt</dc:creator>
  <cp:lastModifiedBy>Lon Dragt</cp:lastModifiedBy>
  <cp:lastPrinted>2019-03-12T20:50:00Z</cp:lastPrinted>
  <dcterms:created xsi:type="dcterms:W3CDTF">2019-01-07T20:30:11Z</dcterms:created>
  <dcterms:modified xsi:type="dcterms:W3CDTF">2019-03-28T16:39:19Z</dcterms:modified>
</cp:coreProperties>
</file>